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Z:\_Shared Data\HMIS SYSDOC\2026 CoC Files\FY 26 NOFO\Scorecard\"/>
    </mc:Choice>
  </mc:AlternateContent>
  <xr:revisionPtr revIDLastSave="0" documentId="8_{FB564AB7-1913-431A-9C11-5B57A8FE65BF}" xr6:coauthVersionLast="47" xr6:coauthVersionMax="47" xr10:uidLastSave="{00000000-0000-0000-0000-000000000000}"/>
  <bookViews>
    <workbookView xWindow="30612" yWindow="-108" windowWidth="30936" windowHeight="16776" xr2:uid="{8BFA77D6-8DB8-4854-B101-2CFC6ED862C7}"/>
  </bookViews>
  <sheets>
    <sheet name="FY 26 Scorecard" sheetId="8" r:id="rId1"/>
    <sheet name="Data Back Up" sheetId="15" r:id="rId2"/>
  </sheets>
  <definedNames>
    <definedName name="_xlnm._FilterDatabase" localSheetId="1" hidden="1">'Data Back Up'!$A$3:$BI$20</definedName>
    <definedName name="_xlnm.Print_Area" localSheetId="0">'FY 26 Scorecard'!$A$2:$V$25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8" l="1"/>
  <c r="D21" i="8"/>
  <c r="BL7" i="15"/>
  <c r="BK7" i="15"/>
  <c r="BM7" i="15"/>
  <c r="BM8" i="15"/>
  <c r="BM9" i="15"/>
  <c r="BM12" i="15"/>
  <c r="BM13" i="15"/>
  <c r="BM14" i="15"/>
  <c r="BM15" i="15"/>
  <c r="BM16" i="15"/>
  <c r="BM17" i="15"/>
  <c r="BM18" i="15"/>
  <c r="BM22" i="15"/>
  <c r="BM24" i="15"/>
  <c r="BM28" i="15"/>
  <c r="BM29" i="15"/>
  <c r="BM5" i="15"/>
  <c r="U21" i="8"/>
  <c r="U22" i="8" s="1"/>
  <c r="Q21" i="8"/>
  <c r="Q22" i="8" s="1"/>
  <c r="S21" i="8"/>
  <c r="S22" i="8" s="1"/>
  <c r="T21" i="8"/>
  <c r="T22" i="8" s="1"/>
  <c r="P21" i="8"/>
  <c r="P22" i="8" s="1"/>
  <c r="I21" i="8"/>
  <c r="I22" i="8" s="1"/>
  <c r="O21" i="8"/>
  <c r="O22" i="8" s="1"/>
  <c r="N21" i="8"/>
  <c r="N22" i="8" s="1"/>
  <c r="L21" i="8"/>
  <c r="L22" i="8" s="1"/>
  <c r="K21" i="8"/>
  <c r="K22" i="8" s="1"/>
  <c r="F21" i="8"/>
  <c r="F22" i="8" s="1"/>
  <c r="M21" i="8"/>
  <c r="M22" i="8" s="1"/>
  <c r="H21" i="8"/>
  <c r="H22" i="8" s="1"/>
  <c r="J21" i="8"/>
  <c r="J22" i="8" s="1"/>
  <c r="G21" i="8"/>
  <c r="G22" i="8" s="1"/>
  <c r="E21" i="8"/>
  <c r="E22" i="8" s="1"/>
  <c r="C22" i="8"/>
  <c r="V21" i="8"/>
  <c r="R21" i="8"/>
  <c r="AY9" i="15"/>
  <c r="AW9" i="15"/>
  <c r="AU9" i="15"/>
  <c r="AS9" i="15"/>
  <c r="AO6" i="15" l="1"/>
  <c r="BE9" i="15"/>
  <c r="BG9" i="15" s="1"/>
  <c r="BE6" i="15"/>
  <c r="BG6" i="15" s="1"/>
  <c r="AO9" i="15"/>
  <c r="AM9" i="15"/>
  <c r="AM6" i="15"/>
  <c r="AK9" i="15"/>
  <c r="AK6" i="15"/>
  <c r="AI9" i="15"/>
  <c r="AI6" i="15"/>
  <c r="AC9" i="15"/>
  <c r="AC8" i="15"/>
  <c r="X9" i="15"/>
  <c r="X6" i="15"/>
  <c r="F9" i="15"/>
  <c r="Q9" i="15"/>
  <c r="AY6" i="15"/>
  <c r="AW6" i="15"/>
  <c r="AU6" i="15"/>
  <c r="AS6" i="15"/>
  <c r="Q6" i="15"/>
  <c r="F5" i="15"/>
  <c r="F6" i="15"/>
  <c r="H6" i="15" s="1"/>
  <c r="BE20" i="15"/>
  <c r="BG20" i="15" s="1"/>
  <c r="AY20" i="15"/>
  <c r="AW20" i="15"/>
  <c r="AU20" i="15"/>
  <c r="AS20" i="15"/>
  <c r="AO20" i="15"/>
  <c r="AM20" i="15"/>
  <c r="AK20" i="15"/>
  <c r="AI20" i="15"/>
  <c r="X20" i="15"/>
  <c r="Q20" i="15"/>
  <c r="R20" i="15" s="1"/>
  <c r="F20" i="15"/>
  <c r="H20" i="15" s="1"/>
  <c r="I20" i="15" s="1"/>
  <c r="AC5" i="15"/>
  <c r="AD5" i="15" s="1"/>
  <c r="X24" i="15"/>
  <c r="X22" i="15"/>
  <c r="X19" i="15"/>
  <c r="X18" i="15"/>
  <c r="X17" i="15"/>
  <c r="X16" i="15"/>
  <c r="X15" i="15"/>
  <c r="X14" i="15"/>
  <c r="X13" i="15"/>
  <c r="X12" i="15"/>
  <c r="X7" i="15"/>
  <c r="X8" i="15"/>
  <c r="X10" i="15"/>
  <c r="X5" i="15"/>
  <c r="BE19" i="15"/>
  <c r="BG19" i="15" s="1"/>
  <c r="AY19" i="15"/>
  <c r="AW19" i="15"/>
  <c r="AU19" i="15"/>
  <c r="AS19" i="15"/>
  <c r="AO19" i="15"/>
  <c r="AM19" i="15"/>
  <c r="AK19" i="15"/>
  <c r="AI19" i="15"/>
  <c r="Q19" i="15"/>
  <c r="R19" i="15" s="1"/>
  <c r="F19" i="15"/>
  <c r="H19" i="15" s="1"/>
  <c r="I19" i="15" s="1"/>
  <c r="AD8" i="15" l="1"/>
  <c r="AD9" i="15"/>
  <c r="R9" i="15"/>
  <c r="H9" i="15"/>
  <c r="I9" i="15" s="1"/>
  <c r="I6" i="15"/>
  <c r="R6" i="15"/>
  <c r="AY5" i="15"/>
  <c r="Q5" i="15"/>
  <c r="AC17" i="15"/>
  <c r="AD17" i="15" s="1"/>
  <c r="Q13" i="15" l="1"/>
  <c r="R13" i="15" s="1"/>
  <c r="Q18" i="15"/>
  <c r="R18" i="15" s="1"/>
  <c r="Q17" i="15"/>
  <c r="R17" i="15" s="1"/>
  <c r="Q8" i="15"/>
  <c r="R8" i="15" s="1"/>
  <c r="Q16" i="15"/>
  <c r="R16" i="15" s="1"/>
  <c r="R22" i="8"/>
  <c r="AC12" i="15" l="1"/>
  <c r="AD12" i="15" s="1"/>
  <c r="Q29" i="15"/>
  <c r="R29" i="15" s="1"/>
  <c r="F29" i="15"/>
  <c r="H29" i="15" s="1"/>
  <c r="I29" i="15" s="1"/>
  <c r="Q28" i="15"/>
  <c r="R28" i="15" s="1"/>
  <c r="F28" i="15" l="1"/>
  <c r="H28" i="15" s="1"/>
  <c r="I28" i="15" s="1"/>
  <c r="BE22" i="15"/>
  <c r="BG22" i="15" s="1"/>
  <c r="BE12" i="15"/>
  <c r="BG12" i="15" s="1"/>
  <c r="AC22" i="15"/>
  <c r="AD22" i="15" s="1"/>
  <c r="Q26" i="15"/>
  <c r="R26" i="15" s="1"/>
  <c r="AY22" i="15"/>
  <c r="AW22" i="15"/>
  <c r="AU22" i="15"/>
  <c r="AS22" i="15"/>
  <c r="AO22" i="15"/>
  <c r="AM22" i="15"/>
  <c r="AK22" i="15"/>
  <c r="AI22" i="15"/>
  <c r="Q22" i="15"/>
  <c r="R22" i="15" s="1"/>
  <c r="AY15" i="15"/>
  <c r="AW15" i="15"/>
  <c r="AU15" i="15"/>
  <c r="AS15" i="15"/>
  <c r="AO15" i="15"/>
  <c r="AM15" i="15"/>
  <c r="AK15" i="15"/>
  <c r="AI15" i="15"/>
  <c r="Q15" i="15"/>
  <c r="R15" i="15" s="1"/>
  <c r="AY12" i="15"/>
  <c r="AW12" i="15"/>
  <c r="AU12" i="15"/>
  <c r="AS12" i="15"/>
  <c r="AO12" i="15"/>
  <c r="AM12" i="15"/>
  <c r="AK12" i="15"/>
  <c r="AI12" i="15"/>
  <c r="Q12" i="15"/>
  <c r="R12" i="15" s="1"/>
  <c r="Q10" i="15"/>
  <c r="R10" i="15" s="1"/>
  <c r="AO8" i="15"/>
  <c r="AO10" i="15"/>
  <c r="AM8" i="15"/>
  <c r="AM10" i="15"/>
  <c r="AK8" i="15"/>
  <c r="AK10" i="15"/>
  <c r="AI8" i="15"/>
  <c r="AI10" i="15"/>
  <c r="BE16" i="15"/>
  <c r="BG16" i="15" s="1"/>
  <c r="BE15" i="15"/>
  <c r="BG15" i="15" s="1"/>
  <c r="BE18" i="15"/>
  <c r="BG18" i="15" s="1"/>
  <c r="BE7" i="15"/>
  <c r="BG7" i="15" s="1"/>
  <c r="BE8" i="15"/>
  <c r="BG8" i="15" s="1"/>
  <c r="BE10" i="15"/>
  <c r="BG10" i="15" s="1"/>
  <c r="BE5" i="15"/>
  <c r="BG5" i="15" s="1"/>
  <c r="AW5" i="15"/>
  <c r="AY8" i="15"/>
  <c r="AY10" i="15"/>
  <c r="AW8" i="15"/>
  <c r="AW10" i="15"/>
  <c r="AS8" i="15"/>
  <c r="AS10" i="15"/>
  <c r="AU8" i="15"/>
  <c r="AU10" i="15"/>
  <c r="AU5" i="15"/>
  <c r="AS5" i="15"/>
  <c r="AO5" i="15" l="1"/>
  <c r="AM5" i="15"/>
  <c r="AK5" i="15"/>
  <c r="AI5" i="15"/>
  <c r="AC15" i="15"/>
  <c r="AD15" i="15" s="1"/>
  <c r="AC10" i="15"/>
  <c r="AD10" i="15" s="1"/>
  <c r="R5" i="15"/>
  <c r="F22" i="15"/>
  <c r="H22" i="15" s="1"/>
  <c r="I22" i="15" s="1"/>
  <c r="F12" i="15"/>
  <c r="H12" i="15" s="1"/>
  <c r="I12" i="15" s="1"/>
  <c r="F26" i="15"/>
  <c r="H26" i="15" s="1"/>
  <c r="I26" i="15" s="1"/>
  <c r="F14" i="15"/>
  <c r="F16" i="15"/>
  <c r="H16" i="15" s="1"/>
  <c r="I16" i="15" s="1"/>
  <c r="F15" i="15"/>
  <c r="H15" i="15" s="1"/>
  <c r="I15" i="15" s="1"/>
  <c r="F18" i="15"/>
  <c r="H18" i="15" s="1"/>
  <c r="I18" i="15" s="1"/>
  <c r="F7" i="15"/>
  <c r="F8" i="15"/>
  <c r="H8" i="15" s="1"/>
  <c r="I8" i="15" s="1"/>
  <c r="F10" i="15"/>
  <c r="H10" i="15" s="1"/>
  <c r="I10" i="15" s="1"/>
  <c r="H5" i="15"/>
  <c r="I5" i="15" s="1"/>
  <c r="BE17" i="15" l="1"/>
  <c r="BG17" i="15" s="1"/>
  <c r="BE14" i="15"/>
  <c r="BG14" i="15" s="1"/>
  <c r="AC7" i="15"/>
  <c r="AD7" i="15" s="1"/>
  <c r="H7" i="15"/>
  <c r="I7" i="15" s="1"/>
  <c r="Q14" i="15"/>
  <c r="R14" i="15" s="1"/>
  <c r="F13" i="15"/>
  <c r="F17" i="15" l="1"/>
  <c r="H17" i="15" s="1"/>
  <c r="I17" i="15" s="1"/>
  <c r="AC24" i="15"/>
  <c r="AD24" i="15" s="1"/>
  <c r="AI18" i="15"/>
  <c r="AK18" i="15"/>
  <c r="AM18" i="15"/>
  <c r="AO18" i="15"/>
  <c r="AS18" i="15"/>
  <c r="AU18" i="15"/>
  <c r="AW18" i="15"/>
  <c r="AY18" i="15"/>
  <c r="AY7" i="15"/>
  <c r="AW7" i="15"/>
  <c r="AU7" i="15"/>
  <c r="AS7" i="15"/>
  <c r="AO7" i="15"/>
  <c r="AM7" i="15"/>
  <c r="AK7" i="15"/>
  <c r="AI7" i="15"/>
  <c r="Q7" i="15"/>
  <c r="R7" i="15" s="1"/>
  <c r="V22" i="8" l="1"/>
  <c r="AY24" i="15"/>
  <c r="AW24" i="15"/>
  <c r="AU24" i="15"/>
  <c r="AS24" i="15"/>
  <c r="AC13" i="15" l="1"/>
  <c r="AD13" i="15" s="1"/>
  <c r="AS13" i="15"/>
  <c r="AC16" i="15"/>
  <c r="AD16" i="15" s="1"/>
  <c r="AC14" i="15"/>
  <c r="AD14" i="15" s="1"/>
  <c r="AI13" i="15"/>
  <c r="AK13" i="15"/>
  <c r="AM13" i="15"/>
  <c r="AO13" i="15"/>
  <c r="AU13" i="15"/>
  <c r="AW13" i="15"/>
  <c r="AY13" i="15"/>
  <c r="H13" i="15"/>
  <c r="I13" i="15" s="1"/>
  <c r="AI14" i="15"/>
  <c r="AK14" i="15"/>
  <c r="AM14" i="15"/>
  <c r="AO14" i="15"/>
  <c r="AS14" i="15"/>
  <c r="AU14" i="15"/>
  <c r="AW14" i="15"/>
  <c r="AY14" i="15"/>
  <c r="H14" i="15"/>
  <c r="I14" i="15" s="1"/>
  <c r="AI16" i="15"/>
  <c r="AK16" i="15"/>
  <c r="AM16" i="15"/>
  <c r="AO16" i="15"/>
  <c r="AS16" i="15"/>
  <c r="AU16" i="15"/>
  <c r="AW16" i="15"/>
  <c r="AY16" i="15"/>
  <c r="AC18" i="15"/>
  <c r="AD18" i="15" s="1"/>
  <c r="AI17" i="15"/>
  <c r="AK17" i="15"/>
  <c r="AM17" i="15"/>
  <c r="AO17" i="15"/>
  <c r="AS17" i="15"/>
  <c r="AU17" i="15"/>
  <c r="AW17" i="15"/>
  <c r="AY17" i="15"/>
  <c r="Q24" i="15"/>
  <c r="R24" i="15" s="1"/>
  <c r="F24" i="15"/>
  <c r="H24" i="15" s="1"/>
  <c r="I24" i="15" s="1"/>
  <c r="AI24" i="15"/>
  <c r="AK24" i="15"/>
  <c r="AM24" i="15"/>
  <c r="AO24" i="15"/>
  <c r="D22" i="8" l="1"/>
</calcChain>
</file>

<file path=xl/sharedStrings.xml><?xml version="1.0" encoding="utf-8"?>
<sst xmlns="http://schemas.openxmlformats.org/spreadsheetml/2006/main" count="461" uniqueCount="168">
  <si>
    <r>
      <t xml:space="preserve">TUCSON PIMA COLLABORATION TO END HOMELESSNESS
FY 2026 COC RENEWAL PROJECT PERFORMANCE SCORE CARD </t>
    </r>
    <r>
      <rPr>
        <b/>
        <sz val="36"/>
        <color rgb="FFFF0000"/>
        <rFont val="Arial"/>
        <family val="2"/>
      </rPr>
      <t>(PRELIMINARY - June 18, 2026)</t>
    </r>
  </si>
  <si>
    <r>
      <t>Disputes to the performance score card due to tpch-nofo@tucsonaz.gov no later than</t>
    </r>
    <r>
      <rPr>
        <b/>
        <sz val="18"/>
        <rFont val="Arial"/>
        <family val="2"/>
      </rPr>
      <t xml:space="preserve"> June 25, 2026</t>
    </r>
    <r>
      <rPr>
        <sz val="18"/>
        <rFont val="Arial"/>
        <family val="2"/>
      </rPr>
      <t>. Disputes must include backup documentation as evidence of inaccurate listing within the project performance score card. Note that HMIS data corrections made after</t>
    </r>
    <r>
      <rPr>
        <sz val="18"/>
        <color rgb="FFFF0000"/>
        <rFont val="Arial"/>
        <family val="2"/>
      </rPr>
      <t xml:space="preserve"> </t>
    </r>
    <r>
      <rPr>
        <b/>
        <sz val="18"/>
        <rFont val="Arial"/>
        <family val="2"/>
      </rPr>
      <t>June 12, 2026</t>
    </r>
    <r>
      <rPr>
        <sz val="18"/>
        <rFont val="Arial"/>
        <family val="2"/>
      </rPr>
      <t xml:space="preserve"> will not result in changes to the project performance score card as indicated in the TPCH FY 2026 CoC Program Funding Competition Overview, Instructions, and Process for Tucson/Pima County. </t>
    </r>
  </si>
  <si>
    <t>Emerge: 
Rapid Re-Housing for Survivors of Domestic Abuse (675)</t>
  </si>
  <si>
    <t>Our Family Services: Homes First (317)</t>
  </si>
  <si>
    <t>Our Family Services:
Secure Futures (548)</t>
  </si>
  <si>
    <t>Goodwill Metro: REC Reengagement Project for Homeless Youth(753, 754)</t>
  </si>
  <si>
    <t>Our Family Services: 
Home Again (544)</t>
  </si>
  <si>
    <t>Our Family Services: YHDP New Hope (723)</t>
  </si>
  <si>
    <t xml:space="preserve">Our Family Services: Youth Care (733, 752, 937, 938) </t>
  </si>
  <si>
    <t>Primavera Foundation: Rapid Rehousing (1029)</t>
  </si>
  <si>
    <t>City of Tucson: OFS YHDP Transitions (945)</t>
  </si>
  <si>
    <t>Community Bridges Inc: YOURRH  (729)</t>
  </si>
  <si>
    <t>Pima County:
La Casita (934, 993)</t>
  </si>
  <si>
    <t>Southern Arizona AIDS Foundation: AVP RRH (1054)</t>
  </si>
  <si>
    <t>City of Tucson: Housing First  PSH (517, 853, 907, 933, 935, 1031, 1033)</t>
  </si>
  <si>
    <t>Pima County:
One Stop RRH (500, 1040)</t>
  </si>
  <si>
    <t>La Frontera Center:
Sonora House (39, 53)</t>
  </si>
  <si>
    <t>Old Pueblo Community Services: YHDP Bread &amp; Roses (749)</t>
  </si>
  <si>
    <t>City of Tucson: MDOT (880,908,911)</t>
  </si>
  <si>
    <t>Old Pueblo Community Services: Mesquite (864)</t>
  </si>
  <si>
    <t>Community Bridges Inc: Pima 70  (873)</t>
  </si>
  <si>
    <t>Community Bridges Inc.: Pima 37 (865)</t>
  </si>
  <si>
    <t>Project Type</t>
  </si>
  <si>
    <t>RRH</t>
  </si>
  <si>
    <t>PSH</t>
  </si>
  <si>
    <t>SSO</t>
  </si>
  <si>
    <t>SH</t>
  </si>
  <si>
    <t>TH</t>
  </si>
  <si>
    <t>SO</t>
  </si>
  <si>
    <t>Exits to Permanent Housing (20)</t>
  </si>
  <si>
    <t>Score</t>
  </si>
  <si>
    <t>Points</t>
  </si>
  <si>
    <t>Increased Employment Income (20)</t>
  </si>
  <si>
    <t>Type of Population Served Aligns with Community Priorities/Needs (10)</t>
  </si>
  <si>
    <t>Exempt</t>
  </si>
  <si>
    <t>N/A</t>
  </si>
  <si>
    <t>Rapid Placement in Housing (15)</t>
  </si>
  <si>
    <t>Avg Days</t>
  </si>
  <si>
    <t>Returns to Homelessness (20)</t>
  </si>
  <si>
    <t>Unit/Bed 
Utilization (15)</t>
  </si>
  <si>
    <t>Quarters</t>
  </si>
  <si>
    <t>Grant Expenditure (20)</t>
  </si>
  <si>
    <t>Total Available Points (Less N/A)</t>
  </si>
  <si>
    <t>Total Earned Points</t>
  </si>
  <si>
    <t>Percentage</t>
  </si>
  <si>
    <t>Posting Date: 06/18/26</t>
  </si>
  <si>
    <t>Posted at https://www.tpch.net/fy26nofo</t>
  </si>
  <si>
    <t>Project Information</t>
  </si>
  <si>
    <t xml:space="preserve">Exits to Permanent Housing </t>
  </si>
  <si>
    <t xml:space="preserve">Increased Employment Income </t>
  </si>
  <si>
    <t xml:space="preserve">Rapid Placement in Housing 
</t>
  </si>
  <si>
    <t xml:space="preserve">Returns to Homelessness </t>
  </si>
  <si>
    <t xml:space="preserve">Unit Utilization </t>
  </si>
  <si>
    <t>Type of Population Served Aligns with Community Priorities/Needs</t>
  </si>
  <si>
    <t>Grant Expenditures</t>
  </si>
  <si>
    <r>
      <t xml:space="preserve">The number of </t>
    </r>
    <r>
      <rPr>
        <b/>
        <u/>
        <sz val="9"/>
        <color theme="1"/>
        <rFont val="Arial"/>
        <family val="2"/>
      </rPr>
      <t>units</t>
    </r>
    <r>
      <rPr>
        <sz val="9"/>
        <color theme="1"/>
        <rFont val="Arial"/>
        <family val="2"/>
      </rPr>
      <t xml:space="preserve"> filled on each of the 4 Point in Time dates </t>
    </r>
    <r>
      <rPr>
        <b/>
        <sz val="9"/>
        <color theme="1"/>
        <rFont val="Arial"/>
        <family val="2"/>
      </rPr>
      <t>(8b)</t>
    </r>
  </si>
  <si>
    <r>
      <t xml:space="preserve">The number of </t>
    </r>
    <r>
      <rPr>
        <b/>
        <u/>
        <sz val="9"/>
        <color theme="1"/>
        <rFont val="Arial"/>
        <family val="2"/>
      </rPr>
      <t>beds</t>
    </r>
    <r>
      <rPr>
        <sz val="9"/>
        <color theme="1"/>
        <rFont val="Arial"/>
        <family val="2"/>
      </rPr>
      <t xml:space="preserve"> filled on each of the 4 Point in Time dates (7b)</t>
    </r>
  </si>
  <si>
    <t>Agency</t>
  </si>
  <si>
    <t>Project</t>
  </si>
  <si>
    <t>Project 
Type</t>
  </si>
  <si>
    <t># of Leavers</t>
  </si>
  <si>
    <t>All total persons whose destinations excluded them from the calculation</t>
  </si>
  <si>
    <t>Number of Exits included in the Calculation</t>
  </si>
  <si>
    <t>All total persons exiting to positive housing destinations</t>
  </si>
  <si>
    <t>Percentage of all leavers who exited to permanent housing</t>
  </si>
  <si>
    <t>Total Points out of 20</t>
  </si>
  <si>
    <t>Number of Adult Stayers with Increased Employment Income - Performance Measure: Persons who accomplished this measure</t>
  </si>
  <si>
    <t>Number of Adult Stayers</t>
  </si>
  <si>
    <t>Number of Adult Stayers Not Yet Required to Have An Annual Assessment</t>
  </si>
  <si>
    <t>Number of Adult Leavers with Increased Employment Income - Performance Measure: Persons who accomplished this measure</t>
  </si>
  <si>
    <t>Number of Adult Leavers</t>
  </si>
  <si>
    <t>Percentage of adult person with annual assessments or exits indicating an increase in employment income from start to annual assessment or exit</t>
  </si>
  <si>
    <t>Threshold</t>
  </si>
  <si>
    <t>All persons with project start dates between 07/01/25 - 06/01/26</t>
  </si>
  <si>
    <t>All persons who moved into permanent housing</t>
  </si>
  <si>
    <t>Average number of days enrolled in project before date of permanent housing move-in</t>
  </si>
  <si>
    <t>Total points out of 15</t>
  </si>
  <si>
    <r>
      <t>Total leavers who exited to permanent housing destinations between
 06/01/24 to</t>
    </r>
    <r>
      <rPr>
        <b/>
        <sz val="9"/>
        <color theme="1"/>
        <rFont val="Arial"/>
        <family val="2"/>
      </rPr>
      <t xml:space="preserve"> 06/01/25</t>
    </r>
  </si>
  <si>
    <t xml:space="preserve"> Total leavers who returned to homelessness within 12  months of exit</t>
  </si>
  <si>
    <r>
      <t>Percentage of all
leavers who exited to permanent housing destinations between 06/01/2024 to 06/01/2025 and who returned to homelessness within
12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months of exit</t>
    </r>
  </si>
  <si>
    <t>Total points out of 20</t>
  </si>
  <si>
    <t xml:space="preserve">Total # of year-round units indicated in the Continuum of Care FY 2024 Project Application &amp; FY 2022 SNOFO Project Application </t>
  </si>
  <si>
    <t>January</t>
  </si>
  <si>
    <t>Unit
Quarterly Percentage</t>
  </si>
  <si>
    <t>April</t>
  </si>
  <si>
    <t>July</t>
  </si>
  <si>
    <t>October</t>
  </si>
  <si>
    <t>Total # of year-round beds indicated in the Continuum of Care project application</t>
  </si>
  <si>
    <t>Bed
Quarterly Percentage</t>
  </si>
  <si>
    <t>Unit and/or Bed
Total Points
out of 15</t>
  </si>
  <si>
    <t>How many openings did this project have between 
July 1, 2025 and June 1, 2026</t>
  </si>
  <si>
    <t>Number of openings filled through Coordinated Entry between
July 1, 2025 and June 1, 2026</t>
  </si>
  <si>
    <t>Percentage of CE Openings filled through Coordinated Entry</t>
  </si>
  <si>
    <t xml:space="preserve">Were 100% of project vacancies during this period filled through Coordinated Entry? </t>
  </si>
  <si>
    <t xml:space="preserve">
Total points out of 10
</t>
  </si>
  <si>
    <t>Most Recently Completed Award Year</t>
  </si>
  <si>
    <t>Amount of Contract or Award</t>
  </si>
  <si>
    <t>Total Expenses plus administration (Do not include match. Amount should match total LOCCCS draw downs and cannot exceed the award amount)</t>
  </si>
  <si>
    <t xml:space="preserve">Amount Returned </t>
  </si>
  <si>
    <t>Total Points out of 5</t>
  </si>
  <si>
    <t>Data Source and Methodology</t>
  </si>
  <si>
    <t>(APR: 5a5)</t>
  </si>
  <si>
    <t>(APR: 23c)</t>
  </si>
  <si>
    <t>(Calculation)</t>
  </si>
  <si>
    <t>(APR: 19a1, row 1, column 9)</t>
  </si>
  <si>
    <t>(APR: 5a9)</t>
  </si>
  <si>
    <t>(APR: 18, row 7, column 2)</t>
  </si>
  <si>
    <t>(APR: 19a2, row 1, column 9)</t>
  </si>
  <si>
    <t>(APR: 5a6)</t>
  </si>
  <si>
    <t>(APR: 22c)</t>
  </si>
  <si>
    <t>(APR: Question 23c)</t>
  </si>
  <si>
    <t>(Client served report)</t>
  </si>
  <si>
    <t>Project Application</t>
  </si>
  <si>
    <t>(APR: 8b)</t>
  </si>
  <si>
    <t xml:space="preserve">(Project application) </t>
  </si>
  <si>
    <t>(APR: 7b)</t>
  </si>
  <si>
    <t>(Referral report)</t>
  </si>
  <si>
    <t xml:space="preserve">(Comparison between Clients Served and Referral reports) </t>
  </si>
  <si>
    <t>(LOCCCS)</t>
  </si>
  <si>
    <t>(Grant agreement)</t>
  </si>
  <si>
    <t>CBI</t>
  </si>
  <si>
    <t xml:space="preserve">CBI Pima 37 PSH(CoC) (865) </t>
  </si>
  <si>
    <t>4 Qtrs</t>
  </si>
  <si>
    <t xml:space="preserve">No </t>
  </si>
  <si>
    <t>100% expended</t>
  </si>
  <si>
    <t>CBI Pima 76 (70) PSH (CoC)(873)</t>
  </si>
  <si>
    <t>3 Qtrs</t>
  </si>
  <si>
    <t>$0.01 - $1000 returned</t>
  </si>
  <si>
    <t>City of Tucson</t>
  </si>
  <si>
    <r>
      <t>Housing First PSH (Tucson Heart PSH)</t>
    </r>
    <r>
      <rPr>
        <sz val="10"/>
        <rFont val="Arial"/>
        <family val="2"/>
      </rPr>
      <t xml:space="preserve"> (517, 853, 907, 933, 935, 1031, 1033) </t>
    </r>
  </si>
  <si>
    <t>2 Qtrs</t>
  </si>
  <si>
    <t>Yes</t>
  </si>
  <si>
    <t>$1000.01 - $10,000 returned</t>
  </si>
  <si>
    <t>OFS Transitions PSH (CoC-YHDP) (945)</t>
  </si>
  <si>
    <t>1 Qtr</t>
  </si>
  <si>
    <t>$10,000.01 - $25,000 returned</t>
  </si>
  <si>
    <t>Our Family Services</t>
  </si>
  <si>
    <t>Homes First PSH (CoC) (317)</t>
  </si>
  <si>
    <t>0 Qtr</t>
  </si>
  <si>
    <t>More than $25,000 returned</t>
  </si>
  <si>
    <t>OPCS</t>
  </si>
  <si>
    <t>Mesquite PSH (CoC)(864)</t>
  </si>
  <si>
    <t>YOURRH RRH (CoC)(729)</t>
  </si>
  <si>
    <t>Emerge</t>
  </si>
  <si>
    <t>Rapid Re-Housing for Survivors of Domestic Abuse (CoC)(675)</t>
  </si>
  <si>
    <t>Home Again RRH (CoC)(544)</t>
  </si>
  <si>
    <t>YHDP New Hope RRH (CoC)(723)</t>
  </si>
  <si>
    <t xml:space="preserve">RRH </t>
  </si>
  <si>
    <t>No</t>
  </si>
  <si>
    <t>Secure Futures RRH (CoC)(548)</t>
  </si>
  <si>
    <t>Pima County</t>
  </si>
  <si>
    <t>La Casita (CoC)(993)</t>
  </si>
  <si>
    <t xml:space="preserve">One Stop RRH (CoC)(500, 1040) </t>
  </si>
  <si>
    <t>Primavera Foundation</t>
  </si>
  <si>
    <t>Rapid Rehousing (CoC)(1029)</t>
  </si>
  <si>
    <t>SAAF</t>
  </si>
  <si>
    <t>AVP RRH (CoC)(1054)</t>
  </si>
  <si>
    <t>Bread &amp; Roses (TH) (CoC)(749)</t>
  </si>
  <si>
    <t xml:space="preserve">TH </t>
  </si>
  <si>
    <t>La Frontera</t>
  </si>
  <si>
    <t xml:space="preserve">Sonora House Program SH (CoC) (39, 53) </t>
  </si>
  <si>
    <t xml:space="preserve">City of Tucson </t>
  </si>
  <si>
    <t xml:space="preserve">MDOT Street Outreach (CoC) (SO)(880,908,911) </t>
  </si>
  <si>
    <t>`</t>
  </si>
  <si>
    <t>Goodwill</t>
  </si>
  <si>
    <t xml:space="preserve">REC Reengagement Project for Homeless Youth (CoC)(753, 754) </t>
  </si>
  <si>
    <t xml:space="preserve">OFS </t>
  </si>
  <si>
    <t xml:space="preserve">Youth Care SSO(733, 752, 937, 938)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</si>
</sst>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36"/>
      <color theme="4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36"/>
      <color rgb="FFFF000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75">
    <xf numFmtId="0" fontId="0" fillId="0" borderId="0" xfId="0"/>
    <xf numFmtId="0" fontId="4" fillId="0" borderId="0" xfId="0" applyFont="1"/>
    <xf numFmtId="0" fontId="5" fillId="4" borderId="1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5" fillId="4" borderId="1" xfId="1" applyFont="1" applyFill="1" applyBorder="1" applyAlignment="1">
      <alignment horizontal="center" wrapText="1"/>
    </xf>
    <xf numFmtId="1" fontId="5" fillId="4" borderId="1" xfId="2" applyNumberFormat="1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0" fontId="5" fillId="5" borderId="3" xfId="2" applyFont="1" applyFill="1" applyBorder="1" applyAlignment="1">
      <alignment horizontal="center" wrapText="1"/>
    </xf>
    <xf numFmtId="0" fontId="4" fillId="0" borderId="0" xfId="4" applyFont="1"/>
    <xf numFmtId="0" fontId="4" fillId="0" borderId="0" xfId="4" applyFont="1" applyAlignment="1">
      <alignment horizontal="center"/>
    </xf>
    <xf numFmtId="9" fontId="4" fillId="2" borderId="0" xfId="5" applyFont="1" applyFill="1" applyBorder="1" applyAlignment="1">
      <alignment horizontal="center"/>
    </xf>
    <xf numFmtId="9" fontId="4" fillId="2" borderId="0" xfId="5" applyFont="1" applyFill="1" applyBorder="1"/>
    <xf numFmtId="9" fontId="4" fillId="0" borderId="0" xfId="5" applyFont="1"/>
    <xf numFmtId="1" fontId="4" fillId="0" borderId="0" xfId="5" applyNumberFormat="1" applyFont="1"/>
    <xf numFmtId="1" fontId="4" fillId="0" borderId="0" xfId="5" applyNumberFormat="1" applyFont="1" applyAlignment="1">
      <alignment horizontal="center"/>
    </xf>
    <xf numFmtId="0" fontId="4" fillId="0" borderId="0" xfId="4" applyFont="1" applyAlignment="1">
      <alignment horizontal="left"/>
    </xf>
    <xf numFmtId="0" fontId="9" fillId="0" borderId="0" xfId="4" applyFont="1"/>
    <xf numFmtId="0" fontId="9" fillId="2" borderId="0" xfId="4" applyFont="1" applyFill="1"/>
    <xf numFmtId="9" fontId="9" fillId="2" borderId="0" xfId="5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0" fontId="9" fillId="2" borderId="0" xfId="4" applyFont="1" applyFill="1" applyAlignment="1">
      <alignment horizontal="center"/>
    </xf>
    <xf numFmtId="10" fontId="10" fillId="6" borderId="1" xfId="5" applyNumberFormat="1" applyFont="1" applyFill="1" applyBorder="1" applyAlignment="1">
      <alignment horizontal="center"/>
    </xf>
    <xf numFmtId="1" fontId="9" fillId="2" borderId="1" xfId="4" applyNumberFormat="1" applyFont="1" applyFill="1" applyBorder="1" applyAlignment="1">
      <alignment horizontal="center"/>
    </xf>
    <xf numFmtId="1" fontId="9" fillId="2" borderId="1" xfId="5" applyNumberFormat="1" applyFont="1" applyFill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0" fontId="9" fillId="2" borderId="1" xfId="4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10" fontId="9" fillId="0" borderId="1" xfId="5" applyNumberFormat="1" applyFont="1" applyFill="1" applyBorder="1" applyAlignment="1">
      <alignment horizontal="center"/>
    </xf>
    <xf numFmtId="1" fontId="9" fillId="0" borderId="1" xfId="5" applyNumberFormat="1" applyFont="1" applyFill="1" applyBorder="1" applyAlignment="1">
      <alignment horizontal="center"/>
    </xf>
    <xf numFmtId="0" fontId="9" fillId="0" borderId="1" xfId="5" applyNumberFormat="1" applyFont="1" applyFill="1" applyBorder="1" applyAlignment="1">
      <alignment horizontal="center"/>
    </xf>
    <xf numFmtId="0" fontId="9" fillId="2" borderId="1" xfId="5" applyNumberFormat="1" applyFont="1" applyFill="1" applyBorder="1" applyAlignment="1">
      <alignment horizontal="center"/>
    </xf>
    <xf numFmtId="10" fontId="9" fillId="2" borderId="0" xfId="5" applyNumberFormat="1" applyFont="1" applyFill="1" applyBorder="1" applyAlignment="1">
      <alignment horizontal="center"/>
    </xf>
    <xf numFmtId="0" fontId="9" fillId="2" borderId="0" xfId="5" applyNumberFormat="1" applyFont="1" applyFill="1" applyBorder="1" applyAlignment="1">
      <alignment horizontal="center"/>
    </xf>
    <xf numFmtId="0" fontId="9" fillId="2" borderId="14" xfId="4" applyFont="1" applyFill="1" applyBorder="1" applyAlignment="1">
      <alignment horizontal="center"/>
    </xf>
    <xf numFmtId="1" fontId="9" fillId="2" borderId="14" xfId="5" applyNumberFormat="1" applyFont="1" applyFill="1" applyBorder="1" applyAlignment="1">
      <alignment horizontal="center"/>
    </xf>
    <xf numFmtId="0" fontId="11" fillId="2" borderId="0" xfId="4" applyFont="1" applyFill="1" applyAlignment="1">
      <alignment horizontal="center"/>
    </xf>
    <xf numFmtId="9" fontId="11" fillId="2" borderId="0" xfId="5" applyFont="1" applyFill="1" applyBorder="1" applyAlignment="1">
      <alignment horizontal="center"/>
    </xf>
    <xf numFmtId="0" fontId="9" fillId="0" borderId="0" xfId="4" applyFont="1" applyAlignment="1">
      <alignment horizontal="center"/>
    </xf>
    <xf numFmtId="0" fontId="12" fillId="2" borderId="0" xfId="4" applyFont="1" applyFill="1" applyAlignment="1">
      <alignment horizontal="center"/>
    </xf>
    <xf numFmtId="9" fontId="12" fillId="2" borderId="0" xfId="5" applyFont="1" applyFill="1" applyBorder="1" applyAlignment="1">
      <alignment horizontal="center"/>
    </xf>
    <xf numFmtId="0" fontId="11" fillId="0" borderId="0" xfId="4" applyFont="1" applyAlignment="1">
      <alignment horizontal="center"/>
    </xf>
    <xf numFmtId="1" fontId="9" fillId="2" borderId="0" xfId="5" applyNumberFormat="1" applyFont="1" applyFill="1" applyBorder="1" applyAlignment="1">
      <alignment horizontal="center"/>
    </xf>
    <xf numFmtId="1" fontId="11" fillId="2" borderId="0" xfId="4" applyNumberFormat="1" applyFont="1" applyFill="1" applyAlignment="1">
      <alignment horizontal="center"/>
    </xf>
    <xf numFmtId="1" fontId="11" fillId="2" borderId="0" xfId="5" applyNumberFormat="1" applyFont="1" applyFill="1" applyBorder="1" applyAlignment="1">
      <alignment horizontal="center"/>
    </xf>
    <xf numFmtId="10" fontId="9" fillId="2" borderId="1" xfId="5" applyNumberFormat="1" applyFont="1" applyFill="1" applyBorder="1" applyAlignment="1">
      <alignment horizontal="center"/>
    </xf>
    <xf numFmtId="0" fontId="2" fillId="0" borderId="0" xfId="4" applyFont="1"/>
    <xf numFmtId="9" fontId="11" fillId="0" borderId="0" xfId="5" applyFont="1" applyFill="1" applyBorder="1" applyAlignment="1">
      <alignment horizontal="center"/>
    </xf>
    <xf numFmtId="9" fontId="5" fillId="4" borderId="1" xfId="5" applyFont="1" applyFill="1" applyBorder="1" applyAlignment="1">
      <alignment horizontal="center" wrapText="1"/>
    </xf>
    <xf numFmtId="49" fontId="11" fillId="6" borderId="0" xfId="2" applyNumberFormat="1" applyFont="1" applyFill="1" applyAlignment="1">
      <alignment horizontal="center" wrapText="1"/>
    </xf>
    <xf numFmtId="49" fontId="11" fillId="3" borderId="0" xfId="2" applyNumberFormat="1" applyFont="1" applyFill="1" applyAlignment="1">
      <alignment horizontal="center" wrapText="1"/>
    </xf>
    <xf numFmtId="0" fontId="5" fillId="4" borderId="2" xfId="4" applyFont="1" applyFill="1" applyBorder="1" applyAlignment="1">
      <alignment horizontal="center" wrapText="1"/>
    </xf>
    <xf numFmtId="0" fontId="5" fillId="4" borderId="1" xfId="4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 wrapText="1"/>
    </xf>
    <xf numFmtId="9" fontId="5" fillId="2" borderId="0" xfId="5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/>
    </xf>
    <xf numFmtId="1" fontId="5" fillId="4" borderId="1" xfId="5" applyNumberFormat="1" applyFont="1" applyFill="1" applyBorder="1" applyAlignment="1">
      <alignment horizontal="center" wrapText="1"/>
    </xf>
    <xf numFmtId="0" fontId="11" fillId="2" borderId="0" xfId="5" applyNumberFormat="1" applyFont="1" applyFill="1" applyBorder="1" applyAlignment="1">
      <alignment wrapText="1"/>
    </xf>
    <xf numFmtId="0" fontId="17" fillId="0" borderId="0" xfId="2" applyFont="1" applyAlignment="1">
      <alignment horizontal="center" vertical="center" wrapText="1"/>
    </xf>
    <xf numFmtId="9" fontId="4" fillId="0" borderId="0" xfId="5" applyFont="1" applyBorder="1"/>
    <xf numFmtId="1" fontId="9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9" fillId="2" borderId="0" xfId="4" applyFont="1" applyFill="1" applyAlignment="1" applyProtection="1">
      <alignment horizontal="center"/>
      <protection locked="0"/>
    </xf>
    <xf numFmtId="1" fontId="9" fillId="2" borderId="3" xfId="4" applyNumberFormat="1" applyFont="1" applyFill="1" applyBorder="1" applyAlignment="1">
      <alignment horizontal="center"/>
    </xf>
    <xf numFmtId="1" fontId="3" fillId="6" borderId="1" xfId="2" applyNumberFormat="1" applyFill="1" applyBorder="1" applyAlignment="1">
      <alignment horizontal="center" wrapText="1"/>
    </xf>
    <xf numFmtId="1" fontId="10" fillId="6" borderId="1" xfId="2" applyNumberFormat="1" applyFont="1" applyFill="1" applyBorder="1" applyAlignment="1">
      <alignment horizontal="center" wrapText="1"/>
    </xf>
    <xf numFmtId="49" fontId="9" fillId="2" borderId="1" xfId="4" applyNumberFormat="1" applyFont="1" applyFill="1" applyBorder="1" applyAlignment="1">
      <alignment horizontal="center"/>
    </xf>
    <xf numFmtId="10" fontId="10" fillId="6" borderId="11" xfId="5" applyNumberFormat="1" applyFont="1" applyFill="1" applyBorder="1" applyAlignment="1">
      <alignment horizontal="center"/>
    </xf>
    <xf numFmtId="49" fontId="9" fillId="2" borderId="1" xfId="5" applyNumberFormat="1" applyFont="1" applyFill="1" applyBorder="1" applyAlignment="1">
      <alignment horizontal="center"/>
    </xf>
    <xf numFmtId="1" fontId="3" fillId="0" borderId="1" xfId="2" applyNumberFormat="1" applyBorder="1" applyAlignment="1">
      <alignment horizontal="center" wrapText="1"/>
    </xf>
    <xf numFmtId="9" fontId="5" fillId="2" borderId="0" xfId="5" applyFont="1" applyFill="1" applyBorder="1" applyAlignment="1">
      <alignment horizontal="center" wrapText="1"/>
    </xf>
    <xf numFmtId="49" fontId="9" fillId="2" borderId="3" xfId="4" applyNumberFormat="1" applyFont="1" applyFill="1" applyBorder="1" applyAlignment="1">
      <alignment horizontal="center"/>
    </xf>
    <xf numFmtId="10" fontId="9" fillId="0" borderId="0" xfId="5" applyNumberFormat="1" applyFont="1" applyFill="1" applyBorder="1" applyAlignment="1">
      <alignment horizontal="center"/>
    </xf>
    <xf numFmtId="1" fontId="9" fillId="2" borderId="0" xfId="4" applyNumberFormat="1" applyFont="1" applyFill="1" applyAlignment="1">
      <alignment horizontal="center"/>
    </xf>
    <xf numFmtId="1" fontId="9" fillId="2" borderId="0" xfId="1" applyNumberFormat="1" applyFont="1" applyFill="1" applyBorder="1" applyAlignment="1">
      <alignment horizontal="center"/>
    </xf>
    <xf numFmtId="1" fontId="3" fillId="6" borderId="0" xfId="2" applyNumberFormat="1" applyFill="1" applyAlignment="1">
      <alignment horizontal="center" wrapText="1"/>
    </xf>
    <xf numFmtId="10" fontId="10" fillId="6" borderId="0" xfId="5" applyNumberFormat="1" applyFont="1" applyFill="1" applyBorder="1" applyAlignment="1">
      <alignment horizontal="center"/>
    </xf>
    <xf numFmtId="49" fontId="9" fillId="2" borderId="0" xfId="4" applyNumberFormat="1" applyFont="1" applyFill="1" applyAlignment="1">
      <alignment horizontal="center"/>
    </xf>
    <xf numFmtId="0" fontId="9" fillId="2" borderId="0" xfId="4" applyFont="1" applyFill="1" applyAlignment="1">
      <alignment horizontal="left"/>
    </xf>
    <xf numFmtId="1" fontId="2" fillId="2" borderId="0" xfId="1" applyNumberFormat="1" applyFont="1" applyFill="1" applyBorder="1" applyAlignment="1">
      <alignment horizontal="center"/>
    </xf>
    <xf numFmtId="2" fontId="9" fillId="2" borderId="0" xfId="1" applyNumberFormat="1" applyFont="1" applyFill="1" applyBorder="1" applyAlignment="1">
      <alignment horizontal="center"/>
    </xf>
    <xf numFmtId="1" fontId="10" fillId="6" borderId="0" xfId="2" applyNumberFormat="1" applyFont="1" applyFill="1" applyAlignment="1">
      <alignment horizontal="center" wrapText="1"/>
    </xf>
    <xf numFmtId="1" fontId="9" fillId="0" borderId="1" xfId="4" applyNumberFormat="1" applyFont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0" fontId="9" fillId="0" borderId="3" xfId="4" applyFont="1" applyBorder="1" applyAlignment="1">
      <alignment horizontal="center"/>
    </xf>
    <xf numFmtId="49" fontId="11" fillId="2" borderId="0" xfId="5" applyNumberFormat="1" applyFont="1" applyFill="1" applyBorder="1" applyAlignment="1">
      <alignment horizontal="center"/>
    </xf>
    <xf numFmtId="1" fontId="4" fillId="0" borderId="0" xfId="5" applyNumberFormat="1" applyFont="1" applyBorder="1"/>
    <xf numFmtId="10" fontId="9" fillId="2" borderId="0" xfId="4" applyNumberFormat="1" applyFont="1" applyFill="1" applyAlignment="1">
      <alignment horizontal="center"/>
    </xf>
    <xf numFmtId="0" fontId="9" fillId="2" borderId="8" xfId="4" applyFont="1" applyFill="1" applyBorder="1" applyAlignment="1">
      <alignment horizontal="center"/>
    </xf>
    <xf numFmtId="0" fontId="9" fillId="0" borderId="8" xfId="4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" fontId="9" fillId="0" borderId="0" xfId="5" applyNumberFormat="1" applyFont="1" applyFill="1" applyBorder="1" applyAlignment="1">
      <alignment horizontal="center"/>
    </xf>
    <xf numFmtId="0" fontId="9" fillId="0" borderId="0" xfId="5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0" fontId="9" fillId="2" borderId="0" xfId="5" applyNumberFormat="1" applyFont="1" applyFill="1" applyBorder="1" applyAlignment="1" applyProtection="1">
      <alignment horizontal="center"/>
      <protection locked="0"/>
    </xf>
    <xf numFmtId="0" fontId="9" fillId="2" borderId="1" xfId="4" applyFont="1" applyFill="1" applyBorder="1"/>
    <xf numFmtId="1" fontId="3" fillId="0" borderId="0" xfId="2" applyNumberFormat="1" applyAlignment="1">
      <alignment horizontal="center" wrapText="1"/>
    </xf>
    <xf numFmtId="10" fontId="9" fillId="2" borderId="0" xfId="4" applyNumberFormat="1" applyFont="1" applyFill="1"/>
    <xf numFmtId="49" fontId="9" fillId="0" borderId="0" xfId="4" applyNumberFormat="1" applyFont="1" applyAlignment="1">
      <alignment horizontal="center"/>
    </xf>
    <xf numFmtId="1" fontId="10" fillId="6" borderId="1" xfId="5" applyNumberFormat="1" applyFont="1" applyFill="1" applyBorder="1" applyAlignment="1">
      <alignment horizontal="center"/>
    </xf>
    <xf numFmtId="10" fontId="10" fillId="0" borderId="1" xfId="5" applyNumberFormat="1" applyFont="1" applyFill="1" applyBorder="1" applyAlignment="1">
      <alignment horizontal="center"/>
    </xf>
    <xf numFmtId="49" fontId="9" fillId="0" borderId="3" xfId="4" applyNumberFormat="1" applyFont="1" applyBorder="1" applyAlignment="1">
      <alignment horizontal="center"/>
    </xf>
    <xf numFmtId="10" fontId="9" fillId="0" borderId="14" xfId="5" applyNumberFormat="1" applyFont="1" applyFill="1" applyBorder="1" applyAlignment="1">
      <alignment horizontal="center"/>
    </xf>
    <xf numFmtId="10" fontId="9" fillId="0" borderId="1" xfId="4" applyNumberFormat="1" applyFont="1" applyBorder="1" applyAlignment="1">
      <alignment horizontal="center"/>
    </xf>
    <xf numFmtId="1" fontId="4" fillId="0" borderId="1" xfId="5" applyNumberFormat="1" applyFont="1" applyFill="1" applyBorder="1" applyAlignment="1">
      <alignment horizontal="center"/>
    </xf>
    <xf numFmtId="0" fontId="23" fillId="0" borderId="0" xfId="4" applyFont="1" applyAlignment="1">
      <alignment horizontal="left"/>
    </xf>
    <xf numFmtId="1" fontId="4" fillId="0" borderId="0" xfId="5" applyNumberFormat="1" applyFont="1" applyFill="1" applyAlignment="1">
      <alignment horizontal="center"/>
    </xf>
    <xf numFmtId="1" fontId="4" fillId="0" borderId="0" xfId="5" applyNumberFormat="1" applyFont="1" applyFill="1"/>
    <xf numFmtId="14" fontId="9" fillId="2" borderId="1" xfId="4" applyNumberFormat="1" applyFont="1" applyFill="1" applyBorder="1" applyAlignment="1">
      <alignment horizontal="center"/>
    </xf>
    <xf numFmtId="0" fontId="21" fillId="0" borderId="1" xfId="4" applyFont="1" applyBorder="1" applyAlignment="1">
      <alignment horizontal="left"/>
    </xf>
    <xf numFmtId="0" fontId="21" fillId="0" borderId="6" xfId="4" applyFont="1" applyBorder="1" applyAlignment="1">
      <alignment horizontal="left"/>
    </xf>
    <xf numFmtId="0" fontId="21" fillId="0" borderId="6" xfId="4" applyFont="1" applyBorder="1"/>
    <xf numFmtId="0" fontId="21" fillId="0" borderId="3" xfId="4" applyFont="1" applyBorder="1" applyAlignment="1">
      <alignment horizontal="left"/>
    </xf>
    <xf numFmtId="0" fontId="21" fillId="0" borderId="0" xfId="4" applyFont="1"/>
    <xf numFmtId="0" fontId="21" fillId="0" borderId="1" xfId="4" applyFont="1" applyBorder="1"/>
    <xf numFmtId="0" fontId="23" fillId="0" borderId="1" xfId="4" applyFont="1" applyBorder="1" applyAlignment="1">
      <alignment horizontal="left"/>
    </xf>
    <xf numFmtId="1" fontId="9" fillId="0" borderId="3" xfId="5" applyNumberFormat="1" applyFont="1" applyFill="1" applyBorder="1" applyAlignment="1">
      <alignment horizontal="center"/>
    </xf>
    <xf numFmtId="1" fontId="3" fillId="0" borderId="5" xfId="2" applyNumberFormat="1" applyBorder="1" applyAlignment="1">
      <alignment horizontal="center" wrapText="1"/>
    </xf>
    <xf numFmtId="10" fontId="9" fillId="0" borderId="0" xfId="4" applyNumberFormat="1" applyFont="1"/>
    <xf numFmtId="1" fontId="9" fillId="2" borderId="0" xfId="4" applyNumberFormat="1" applyFont="1" applyFill="1"/>
    <xf numFmtId="10" fontId="11" fillId="2" borderId="0" xfId="5" applyNumberFormat="1" applyFont="1" applyFill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9" fillId="2" borderId="1" xfId="4" applyFont="1" applyFill="1" applyBorder="1" applyAlignment="1">
      <alignment horizontal="left"/>
    </xf>
    <xf numFmtId="0" fontId="9" fillId="2" borderId="5" xfId="4" applyFont="1" applyFill="1" applyBorder="1" applyAlignment="1">
      <alignment horizontal="left"/>
    </xf>
    <xf numFmtId="0" fontId="10" fillId="2" borderId="1" xfId="4" applyFont="1" applyFill="1" applyBorder="1"/>
    <xf numFmtId="0" fontId="2" fillId="2" borderId="1" xfId="4" applyFont="1" applyFill="1" applyBorder="1" applyAlignment="1">
      <alignment horizontal="left"/>
    </xf>
    <xf numFmtId="0" fontId="2" fillId="2" borderId="6" xfId="4" applyFont="1" applyFill="1" applyBorder="1" applyAlignment="1">
      <alignment horizontal="left"/>
    </xf>
    <xf numFmtId="0" fontId="9" fillId="2" borderId="6" xfId="4" applyFont="1" applyFill="1" applyBorder="1"/>
    <xf numFmtId="3" fontId="9" fillId="2" borderId="1" xfId="4" applyNumberFormat="1" applyFont="1" applyFill="1" applyBorder="1" applyAlignment="1">
      <alignment horizontal="left"/>
    </xf>
    <xf numFmtId="1" fontId="9" fillId="0" borderId="0" xfId="4" applyNumberFormat="1" applyFont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2" fontId="4" fillId="0" borderId="0" xfId="5" applyNumberFormat="1" applyFont="1" applyBorder="1"/>
    <xf numFmtId="2" fontId="9" fillId="0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0" fontId="9" fillId="0" borderId="1" xfId="4" applyFont="1" applyBorder="1"/>
    <xf numFmtId="1" fontId="2" fillId="2" borderId="1" xfId="5" applyNumberFormat="1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4" fillId="0" borderId="0" xfId="0" applyFont="1" applyAlignment="1"/>
    <xf numFmtId="0" fontId="20" fillId="2" borderId="0" xfId="0" applyFont="1" applyFill="1" applyAlignment="1">
      <alignment vertical="top"/>
    </xf>
    <xf numFmtId="0" fontId="4" fillId="0" borderId="12" xfId="0" applyFont="1" applyBorder="1"/>
    <xf numFmtId="0" fontId="20" fillId="2" borderId="0" xfId="0" applyFont="1" applyFill="1" applyBorder="1" applyAlignment="1">
      <alignment vertical="top"/>
    </xf>
    <xf numFmtId="0" fontId="4" fillId="0" borderId="0" xfId="0" applyFont="1" applyBorder="1"/>
    <xf numFmtId="0" fontId="9" fillId="9" borderId="1" xfId="0" applyFont="1" applyFill="1" applyBorder="1" applyAlignment="1">
      <alignment horizontal="center" vertical="center"/>
    </xf>
    <xf numFmtId="0" fontId="9" fillId="9" borderId="5" xfId="0" applyFont="1" applyFill="1" applyBorder="1"/>
    <xf numFmtId="0" fontId="21" fillId="9" borderId="5" xfId="0" applyFont="1" applyFill="1" applyBorder="1" applyAlignment="1">
      <alignment horizontal="center" textRotation="90" wrapText="1"/>
    </xf>
    <xf numFmtId="0" fontId="21" fillId="9" borderId="1" xfId="0" applyFont="1" applyFill="1" applyBorder="1" applyAlignment="1">
      <alignment horizontal="center" textRotation="90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/>
    <xf numFmtId="0" fontId="2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Fill="1" applyBorder="1"/>
    <xf numFmtId="0" fontId="26" fillId="2" borderId="0" xfId="0" applyFont="1" applyFill="1" applyBorder="1"/>
    <xf numFmtId="0" fontId="2" fillId="2" borderId="0" xfId="0" applyFont="1" applyFill="1" applyBorder="1"/>
    <xf numFmtId="0" fontId="9" fillId="2" borderId="0" xfId="0" applyFont="1" applyFill="1" applyBorder="1"/>
    <xf numFmtId="0" fontId="8" fillId="0" borderId="0" xfId="0" applyFont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0" fontId="15" fillId="7" borderId="3" xfId="2" applyFont="1" applyFill="1" applyBorder="1" applyAlignment="1">
      <alignment horizontal="center" vertical="center" wrapText="1"/>
    </xf>
    <xf numFmtId="9" fontId="14" fillId="7" borderId="4" xfId="5" applyFont="1" applyFill="1" applyBorder="1" applyAlignment="1">
      <alignment horizontal="center" vertical="center" wrapText="1"/>
    </xf>
    <xf numFmtId="9" fontId="14" fillId="7" borderId="14" xfId="5" applyFont="1" applyFill="1" applyBorder="1" applyAlignment="1">
      <alignment horizontal="center" vertical="center" wrapText="1"/>
    </xf>
    <xf numFmtId="9" fontId="14" fillId="7" borderId="5" xfId="5" applyFont="1" applyFill="1" applyBorder="1" applyAlignment="1">
      <alignment horizontal="center" vertical="center" wrapText="1"/>
    </xf>
    <xf numFmtId="9" fontId="13" fillId="7" borderId="9" xfId="5" applyFont="1" applyFill="1" applyBorder="1" applyAlignment="1">
      <alignment horizontal="center" vertical="center" wrapText="1"/>
    </xf>
    <xf numFmtId="9" fontId="6" fillId="7" borderId="8" xfId="5" applyFont="1" applyFill="1" applyBorder="1" applyAlignment="1">
      <alignment horizontal="center" vertical="center" wrapText="1"/>
    </xf>
    <xf numFmtId="9" fontId="6" fillId="7" borderId="10" xfId="5" applyFont="1" applyFill="1" applyBorder="1" applyAlignment="1">
      <alignment horizontal="center" vertical="center" wrapText="1"/>
    </xf>
    <xf numFmtId="9" fontId="6" fillId="7" borderId="7" xfId="5" applyFont="1" applyFill="1" applyBorder="1" applyAlignment="1">
      <alignment horizontal="center" vertical="center" wrapText="1"/>
    </xf>
    <xf numFmtId="9" fontId="6" fillId="7" borderId="6" xfId="5" applyFont="1" applyFill="1" applyBorder="1" applyAlignment="1">
      <alignment horizontal="center" vertical="center" wrapText="1"/>
    </xf>
    <xf numFmtId="9" fontId="6" fillId="7" borderId="11" xfId="5" applyFont="1" applyFill="1" applyBorder="1" applyAlignment="1">
      <alignment horizontal="center" vertical="center" wrapText="1"/>
    </xf>
    <xf numFmtId="0" fontId="13" fillId="7" borderId="0" xfId="4" applyFont="1" applyFill="1" applyAlignment="1">
      <alignment horizontal="center" vertical="center"/>
    </xf>
    <xf numFmtId="0" fontId="13" fillId="7" borderId="13" xfId="4" applyFont="1" applyFill="1" applyBorder="1" applyAlignment="1">
      <alignment horizontal="center" vertical="center"/>
    </xf>
    <xf numFmtId="0" fontId="13" fillId="7" borderId="6" xfId="4" applyFont="1" applyFill="1" applyBorder="1" applyAlignment="1">
      <alignment horizontal="center" vertical="center"/>
    </xf>
    <xf numFmtId="0" fontId="13" fillId="7" borderId="11" xfId="4" applyFont="1" applyFill="1" applyBorder="1" applyAlignment="1">
      <alignment horizontal="center" vertical="center"/>
    </xf>
    <xf numFmtId="9" fontId="14" fillId="7" borderId="8" xfId="5" applyFont="1" applyFill="1" applyBorder="1" applyAlignment="1">
      <alignment horizontal="center" vertical="center" wrapText="1"/>
    </xf>
    <xf numFmtId="9" fontId="19" fillId="7" borderId="8" xfId="5" applyFont="1" applyFill="1" applyBorder="1" applyAlignment="1">
      <alignment horizontal="center" vertical="center" wrapText="1"/>
    </xf>
    <xf numFmtId="9" fontId="19" fillId="7" borderId="10" xfId="5" applyFont="1" applyFill="1" applyBorder="1" applyAlignment="1">
      <alignment horizontal="center" vertical="center" wrapText="1"/>
    </xf>
    <xf numFmtId="9" fontId="19" fillId="7" borderId="6" xfId="5" applyFont="1" applyFill="1" applyBorder="1" applyAlignment="1">
      <alignment horizontal="center" vertical="center" wrapText="1"/>
    </xf>
    <xf numFmtId="9" fontId="19" fillId="7" borderId="11" xfId="5" applyFont="1" applyFill="1" applyBorder="1" applyAlignment="1">
      <alignment horizontal="center" vertical="center" wrapText="1"/>
    </xf>
    <xf numFmtId="9" fontId="14" fillId="7" borderId="12" xfId="5" applyFont="1" applyFill="1" applyBorder="1" applyAlignment="1">
      <alignment horizontal="center" vertical="center" wrapText="1"/>
    </xf>
    <xf numFmtId="9" fontId="14" fillId="7" borderId="0" xfId="5" applyFont="1" applyFill="1" applyBorder="1" applyAlignment="1">
      <alignment horizontal="center" vertical="center" wrapText="1"/>
    </xf>
    <xf numFmtId="9" fontId="14" fillId="7" borderId="7" xfId="5" applyFont="1" applyFill="1" applyBorder="1" applyAlignment="1">
      <alignment horizontal="center" vertical="center" wrapText="1"/>
    </xf>
    <xf numFmtId="9" fontId="14" fillId="7" borderId="6" xfId="5" applyFont="1" applyFill="1" applyBorder="1" applyAlignment="1">
      <alignment horizontal="center" vertical="center" wrapText="1"/>
    </xf>
    <xf numFmtId="9" fontId="14" fillId="7" borderId="9" xfId="5" applyFont="1" applyFill="1" applyBorder="1" applyAlignment="1">
      <alignment horizontal="center" wrapText="1"/>
    </xf>
    <xf numFmtId="9" fontId="14" fillId="7" borderId="8" xfId="5" applyFont="1" applyFill="1" applyBorder="1" applyAlignment="1">
      <alignment horizontal="center" wrapText="1"/>
    </xf>
    <xf numFmtId="9" fontId="14" fillId="7" borderId="10" xfId="5" applyFont="1" applyFill="1" applyBorder="1" applyAlignment="1">
      <alignment horizontal="center" wrapText="1"/>
    </xf>
    <xf numFmtId="9" fontId="14" fillId="7" borderId="7" xfId="5" applyFont="1" applyFill="1" applyBorder="1" applyAlignment="1">
      <alignment horizontal="center" wrapText="1"/>
    </xf>
    <xf numFmtId="9" fontId="14" fillId="7" borderId="6" xfId="5" applyFont="1" applyFill="1" applyBorder="1" applyAlignment="1">
      <alignment horizontal="center" wrapText="1"/>
    </xf>
    <xf numFmtId="9" fontId="14" fillId="7" borderId="11" xfId="5" applyFont="1" applyFill="1" applyBorder="1" applyAlignment="1">
      <alignment horizontal="center" wrapText="1"/>
    </xf>
    <xf numFmtId="9" fontId="14" fillId="7" borderId="9" xfId="5" applyFont="1" applyFill="1" applyBorder="1" applyAlignment="1">
      <alignment horizontal="center" vertical="center" wrapText="1"/>
    </xf>
    <xf numFmtId="9" fontId="14" fillId="7" borderId="10" xfId="5" applyFont="1" applyFill="1" applyBorder="1" applyAlignment="1">
      <alignment horizontal="center" vertical="center" wrapText="1"/>
    </xf>
    <xf numFmtId="9" fontId="14" fillId="7" borderId="11" xfId="5" applyFont="1" applyFill="1" applyBorder="1" applyAlignment="1">
      <alignment horizontal="center" vertical="center" wrapText="1"/>
    </xf>
    <xf numFmtId="9" fontId="11" fillId="0" borderId="0" xfId="5" applyFont="1" applyBorder="1" applyAlignment="1">
      <alignment horizontal="center"/>
    </xf>
    <xf numFmtId="9" fontId="13" fillId="7" borderId="0" xfId="5" applyFont="1" applyFill="1" applyBorder="1" applyAlignment="1">
      <alignment horizontal="center" vertical="center" wrapText="1"/>
    </xf>
    <xf numFmtId="9" fontId="13" fillId="7" borderId="13" xfId="5" applyFont="1" applyFill="1" applyBorder="1" applyAlignment="1">
      <alignment horizontal="center" vertical="center" wrapText="1"/>
    </xf>
    <xf numFmtId="9" fontId="13" fillId="7" borderId="6" xfId="5" applyFont="1" applyFill="1" applyBorder="1" applyAlignment="1">
      <alignment horizontal="center" vertical="center" wrapText="1"/>
    </xf>
    <xf numFmtId="9" fontId="13" fillId="7" borderId="11" xfId="5" applyFont="1" applyFill="1" applyBorder="1" applyAlignment="1">
      <alignment horizontal="center" vertical="center" wrapText="1"/>
    </xf>
    <xf numFmtId="9" fontId="5" fillId="4" borderId="2" xfId="5" applyFont="1" applyFill="1" applyBorder="1" applyAlignment="1">
      <alignment horizontal="center" wrapText="1"/>
    </xf>
    <xf numFmtId="1" fontId="9" fillId="0" borderId="1" xfId="6" applyNumberFormat="1" applyFont="1" applyFill="1" applyBorder="1" applyAlignment="1" applyProtection="1">
      <alignment horizontal="center"/>
      <protection locked="0"/>
    </xf>
    <xf numFmtId="164" fontId="9" fillId="0" borderId="1" xfId="6" applyNumberFormat="1" applyFont="1" applyFill="1" applyBorder="1" applyAlignment="1" applyProtection="1">
      <alignment horizontal="center"/>
      <protection locked="0"/>
    </xf>
    <xf numFmtId="164" fontId="9" fillId="0" borderId="1" xfId="5" applyNumberFormat="1" applyFont="1" applyFill="1" applyBorder="1" applyAlignment="1" applyProtection="1">
      <alignment horizontal="center"/>
      <protection locked="0"/>
    </xf>
    <xf numFmtId="0" fontId="9" fillId="0" borderId="1" xfId="2" applyFont="1" applyBorder="1" applyAlignment="1">
      <alignment horizont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9" fontId="21" fillId="0" borderId="8" xfId="0" applyNumberFormat="1" applyFont="1" applyFill="1" applyBorder="1" applyAlignment="1">
      <alignment horizontal="center" vertical="center"/>
    </xf>
    <xf numFmtId="10" fontId="9" fillId="8" borderId="2" xfId="0" applyNumberFormat="1" applyFont="1" applyFill="1" applyBorder="1" applyAlignment="1">
      <alignment horizontal="center" vertical="center"/>
    </xf>
    <xf numFmtId="10" fontId="9" fillId="2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0" fontId="9" fillId="8" borderId="2" xfId="1" applyNumberFormat="1" applyFont="1" applyFill="1" applyBorder="1" applyAlignment="1">
      <alignment horizontal="center" vertical="center"/>
    </xf>
    <xf numFmtId="10" fontId="9" fillId="2" borderId="2" xfId="1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0" fontId="9" fillId="2" borderId="8" xfId="1" applyNumberFormat="1" applyFont="1" applyFill="1" applyBorder="1" applyAlignment="1">
      <alignment horizontal="center" vertical="center" wrapText="1"/>
    </xf>
    <xf numFmtId="10" fontId="9" fillId="8" borderId="8" xfId="1" applyNumberFormat="1" applyFont="1" applyFill="1" applyBorder="1" applyAlignment="1">
      <alignment horizontal="center" vertical="center"/>
    </xf>
    <xf numFmtId="10" fontId="9" fillId="2" borderId="8" xfId="1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 wrapText="1"/>
    </xf>
    <xf numFmtId="1" fontId="21" fillId="8" borderId="3" xfId="1" applyNumberFormat="1" applyFont="1" applyFill="1" applyBorder="1" applyAlignment="1">
      <alignment horizontal="center" vertical="center"/>
    </xf>
    <xf numFmtId="1" fontId="21" fillId="8" borderId="3" xfId="0" applyNumberFormat="1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1" fontId="21" fillId="2" borderId="6" xfId="0" applyNumberFormat="1" applyFont="1" applyFill="1" applyBorder="1" applyAlignment="1">
      <alignment horizontal="center" vertical="center"/>
    </xf>
    <xf numFmtId="1" fontId="21" fillId="8" borderId="6" xfId="1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/>
    </xf>
    <xf numFmtId="1" fontId="21" fillId="0" borderId="3" xfId="1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8" borderId="8" xfId="0" applyNumberFormat="1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2" fontId="2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10" fontId="9" fillId="8" borderId="2" xfId="1" applyNumberFormat="1" applyFont="1" applyFill="1" applyBorder="1" applyAlignment="1">
      <alignment horizontal="center" vertical="center" wrapText="1"/>
    </xf>
    <xf numFmtId="10" fontId="9" fillId="2" borderId="2" xfId="1" applyNumberFormat="1" applyFont="1" applyFill="1" applyBorder="1" applyAlignment="1">
      <alignment horizontal="center" vertical="center" wrapText="1"/>
    </xf>
    <xf numFmtId="10" fontId="21" fillId="2" borderId="6" xfId="1" applyNumberFormat="1" applyFont="1" applyFill="1" applyBorder="1" applyAlignment="1">
      <alignment horizontal="center" vertical="center"/>
    </xf>
    <xf numFmtId="10" fontId="21" fillId="8" borderId="3" xfId="1" applyNumberFormat="1" applyFont="1" applyFill="1" applyBorder="1" applyAlignment="1">
      <alignment horizontal="center" vertical="center"/>
    </xf>
    <xf numFmtId="10" fontId="21" fillId="0" borderId="3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6" fontId="9" fillId="8" borderId="2" xfId="0" applyNumberFormat="1" applyFont="1" applyFill="1" applyBorder="1" applyAlignment="1">
      <alignment horizontal="center" vertical="center"/>
    </xf>
    <xf numFmtId="6" fontId="9" fillId="2" borderId="2" xfId="0" applyNumberFormat="1" applyFont="1" applyFill="1" applyBorder="1" applyAlignment="1">
      <alignment horizontal="center" vertical="center"/>
    </xf>
    <xf numFmtId="6" fontId="9" fillId="0" borderId="2" xfId="0" applyNumberFormat="1" applyFont="1" applyFill="1" applyBorder="1" applyAlignment="1">
      <alignment horizontal="center" vertical="center"/>
    </xf>
    <xf numFmtId="6" fontId="9" fillId="8" borderId="8" xfId="0" applyNumberFormat="1" applyFont="1" applyFill="1" applyBorder="1" applyAlignment="1">
      <alignment horizontal="center" vertical="center"/>
    </xf>
    <xf numFmtId="6" fontId="9" fillId="2" borderId="8" xfId="0" applyNumberFormat="1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right" vertical="center" wrapText="1"/>
    </xf>
    <xf numFmtId="0" fontId="21" fillId="9" borderId="3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right" vertical="center" wrapText="1"/>
    </xf>
    <xf numFmtId="1" fontId="9" fillId="9" borderId="1" xfId="0" applyNumberFormat="1" applyFont="1" applyFill="1" applyBorder="1" applyAlignment="1">
      <alignment horizontal="center" vertical="center"/>
    </xf>
    <xf numFmtId="1" fontId="9" fillId="9" borderId="14" xfId="0" applyNumberFormat="1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10" fontId="21" fillId="9" borderId="1" xfId="1" applyNumberFormat="1" applyFont="1" applyFill="1" applyBorder="1" applyAlignment="1">
      <alignment horizontal="center" vertical="center"/>
    </xf>
    <xf numFmtId="10" fontId="21" fillId="9" borderId="14" xfId="1" applyNumberFormat="1" applyFont="1" applyFill="1" applyBorder="1" applyAlignment="1">
      <alignment horizontal="center" vertical="center"/>
    </xf>
  </cellXfs>
  <cellStyles count="7">
    <cellStyle name="Currency 2" xfId="6" xr:uid="{7EB3BBB5-B734-4B80-A911-0E68F88D5545}"/>
    <cellStyle name="Normal" xfId="0" builtinId="0"/>
    <cellStyle name="Normal 2" xfId="2" xr:uid="{00000000-0005-0000-0000-000002000000}"/>
    <cellStyle name="Normal 3" xfId="4" xr:uid="{72F897F1-5714-4964-8AA9-4AFB2F24A04A}"/>
    <cellStyle name="Percent" xfId="1" builtinId="5"/>
    <cellStyle name="Percent 2" xfId="3" xr:uid="{00000000-0005-0000-0000-000004000000}"/>
    <cellStyle name="Percent 3" xfId="5" xr:uid="{B83BCA85-03F2-456E-80D8-4E72AF1D6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2F59-94AB-421C-A604-377DCBD23FFA}">
  <sheetPr>
    <pageSetUpPr fitToPage="1"/>
  </sheetPr>
  <dimension ref="A2:Z483"/>
  <sheetViews>
    <sheetView tabSelected="1" zoomScaleNormal="100" workbookViewId="0">
      <pane xSplit="2" topLeftCell="R6" activePane="topRight" state="frozen"/>
      <selection pane="topRight" activeCell="B5" sqref="B5:V22"/>
      <selection activeCell="A6" sqref="A6"/>
    </sheetView>
  </sheetViews>
  <sheetFormatPr defaultColWidth="9" defaultRowHeight="13.9"/>
  <cols>
    <col min="1" max="1" width="53.7109375" style="1" customWidth="1"/>
    <col min="2" max="2" width="9.28515625" style="1" bestFit="1" customWidth="1"/>
    <col min="3" max="20" width="14.7109375" style="1" customWidth="1"/>
    <col min="21" max="21" width="14.7109375" style="140" customWidth="1"/>
    <col min="22" max="22" width="14.7109375" style="1" customWidth="1"/>
    <col min="23" max="16384" width="9" style="1"/>
  </cols>
  <sheetData>
    <row r="2" spans="1:26" ht="83.25" customHeight="1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6" s="138" customFormat="1" ht="88.5" customHeight="1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39"/>
      <c r="N3" s="139"/>
      <c r="O3" s="139"/>
      <c r="P3" s="139"/>
      <c r="Q3" s="139"/>
      <c r="R3" s="139"/>
      <c r="S3" s="139"/>
      <c r="T3" s="141"/>
      <c r="V3" s="139"/>
      <c r="W3" s="137"/>
      <c r="X3" s="137"/>
      <c r="Y3" s="137"/>
      <c r="Z3" s="137"/>
    </row>
    <row r="4" spans="1:26" s="147" customFormat="1" ht="153" customHeight="1">
      <c r="A4" s="143"/>
      <c r="B4" s="144"/>
      <c r="C4" s="146" t="s">
        <v>2</v>
      </c>
      <c r="D4" s="145" t="s">
        <v>3</v>
      </c>
      <c r="E4" s="146" t="s">
        <v>4</v>
      </c>
      <c r="F4" s="146" t="s">
        <v>5</v>
      </c>
      <c r="G4" s="146" t="s">
        <v>6</v>
      </c>
      <c r="H4" s="146" t="s">
        <v>7</v>
      </c>
      <c r="I4" s="146" t="s">
        <v>8</v>
      </c>
      <c r="J4" s="146" t="s">
        <v>9</v>
      </c>
      <c r="K4" s="146" t="s">
        <v>10</v>
      </c>
      <c r="L4" s="146" t="s">
        <v>11</v>
      </c>
      <c r="M4" s="146" t="s">
        <v>12</v>
      </c>
      <c r="N4" s="146" t="s">
        <v>13</v>
      </c>
      <c r="O4" s="146" t="s">
        <v>14</v>
      </c>
      <c r="P4" s="146" t="s">
        <v>15</v>
      </c>
      <c r="Q4" s="146" t="s">
        <v>16</v>
      </c>
      <c r="R4" s="146" t="s">
        <v>17</v>
      </c>
      <c r="S4" s="146" t="s">
        <v>18</v>
      </c>
      <c r="T4" s="146" t="s">
        <v>19</v>
      </c>
      <c r="U4" s="146" t="s">
        <v>20</v>
      </c>
      <c r="V4" s="146" t="s">
        <v>21</v>
      </c>
    </row>
    <row r="5" spans="1:26" s="148" customFormat="1" ht="30.75" customHeight="1">
      <c r="A5" s="203" t="s">
        <v>22</v>
      </c>
      <c r="B5" s="204"/>
      <c r="C5" s="205" t="s">
        <v>23</v>
      </c>
      <c r="D5" s="206" t="s">
        <v>24</v>
      </c>
      <c r="E5" s="205" t="s">
        <v>23</v>
      </c>
      <c r="F5" s="207" t="s">
        <v>25</v>
      </c>
      <c r="G5" s="205" t="s">
        <v>23</v>
      </c>
      <c r="H5" s="207" t="s">
        <v>23</v>
      </c>
      <c r="I5" s="205" t="s">
        <v>25</v>
      </c>
      <c r="J5" s="208" t="s">
        <v>23</v>
      </c>
      <c r="K5" s="205" t="s">
        <v>24</v>
      </c>
      <c r="L5" s="207" t="s">
        <v>23</v>
      </c>
      <c r="M5" s="209" t="s">
        <v>23</v>
      </c>
      <c r="N5" s="206" t="s">
        <v>23</v>
      </c>
      <c r="O5" s="205" t="s">
        <v>24</v>
      </c>
      <c r="P5" s="207" t="s">
        <v>23</v>
      </c>
      <c r="Q5" s="205" t="s">
        <v>26</v>
      </c>
      <c r="R5" s="208" t="s">
        <v>27</v>
      </c>
      <c r="S5" s="205" t="s">
        <v>28</v>
      </c>
      <c r="T5" s="208" t="s">
        <v>24</v>
      </c>
      <c r="U5" s="205" t="s">
        <v>24</v>
      </c>
      <c r="V5" s="207" t="s">
        <v>24</v>
      </c>
    </row>
    <row r="6" spans="1:26" s="149" customFormat="1" ht="30.75" customHeight="1">
      <c r="A6" s="201" t="s">
        <v>29</v>
      </c>
      <c r="B6" s="210" t="s">
        <v>30</v>
      </c>
      <c r="C6" s="211">
        <v>0.88329999999999997</v>
      </c>
      <c r="D6" s="212">
        <v>1</v>
      </c>
      <c r="E6" s="211">
        <v>0.96299999999999997</v>
      </c>
      <c r="F6" s="213">
        <v>0.71050000000000002</v>
      </c>
      <c r="G6" s="211">
        <v>0.95099999999999996</v>
      </c>
      <c r="H6" s="213">
        <v>0.95650000000000002</v>
      </c>
      <c r="I6" s="211">
        <v>0.88890000000000002</v>
      </c>
      <c r="J6" s="214">
        <v>1</v>
      </c>
      <c r="K6" s="211">
        <v>1</v>
      </c>
      <c r="L6" s="213">
        <v>0.81820000000000004</v>
      </c>
      <c r="M6" s="215">
        <v>0.5</v>
      </c>
      <c r="N6" s="212">
        <v>1</v>
      </c>
      <c r="O6" s="211">
        <v>0.58330000000000004</v>
      </c>
      <c r="P6" s="213">
        <v>0.70830000000000004</v>
      </c>
      <c r="Q6" s="211">
        <v>0.48</v>
      </c>
      <c r="R6" s="216">
        <v>0.46150000000000002</v>
      </c>
      <c r="S6" s="211">
        <v>0.55930000000000002</v>
      </c>
      <c r="T6" s="216">
        <v>0.34</v>
      </c>
      <c r="U6" s="211">
        <v>9.0899999999999995E-2</v>
      </c>
      <c r="V6" s="217">
        <v>0</v>
      </c>
    </row>
    <row r="7" spans="1:26" s="149" customFormat="1" ht="30.75" customHeight="1">
      <c r="A7" s="202"/>
      <c r="B7" s="204" t="s">
        <v>31</v>
      </c>
      <c r="C7" s="218">
        <v>16</v>
      </c>
      <c r="D7" s="219">
        <v>20</v>
      </c>
      <c r="E7" s="218">
        <v>18</v>
      </c>
      <c r="F7" s="220">
        <v>14</v>
      </c>
      <c r="G7" s="218">
        <v>18</v>
      </c>
      <c r="H7" s="220">
        <v>18</v>
      </c>
      <c r="I7" s="218">
        <v>16</v>
      </c>
      <c r="J7" s="221">
        <v>20</v>
      </c>
      <c r="K7" s="218">
        <v>20</v>
      </c>
      <c r="L7" s="220">
        <v>16</v>
      </c>
      <c r="M7" s="222">
        <v>10</v>
      </c>
      <c r="N7" s="219">
        <v>20</v>
      </c>
      <c r="O7" s="218">
        <v>10</v>
      </c>
      <c r="P7" s="220">
        <v>14</v>
      </c>
      <c r="Q7" s="218">
        <v>8</v>
      </c>
      <c r="R7" s="221">
        <v>8</v>
      </c>
      <c r="S7" s="218">
        <v>10</v>
      </c>
      <c r="T7" s="221">
        <v>6</v>
      </c>
      <c r="U7" s="218">
        <v>0</v>
      </c>
      <c r="V7" s="220">
        <v>0</v>
      </c>
    </row>
    <row r="8" spans="1:26" s="149" customFormat="1" ht="30.6" customHeight="1">
      <c r="A8" s="201" t="s">
        <v>32</v>
      </c>
      <c r="B8" s="223" t="s">
        <v>30</v>
      </c>
      <c r="C8" s="224">
        <v>0.37040000000000001</v>
      </c>
      <c r="D8" s="225">
        <v>0.27779999999999999</v>
      </c>
      <c r="E8" s="224">
        <v>0.56000000000000005</v>
      </c>
      <c r="F8" s="226">
        <v>0.5</v>
      </c>
      <c r="G8" s="224">
        <v>0.375</v>
      </c>
      <c r="H8" s="226">
        <v>0.5</v>
      </c>
      <c r="I8" s="224">
        <v>0.18179999999999999</v>
      </c>
      <c r="J8" s="227">
        <v>0.25</v>
      </c>
      <c r="K8" s="224">
        <v>0</v>
      </c>
      <c r="L8" s="226">
        <v>0.39290000000000003</v>
      </c>
      <c r="M8" s="228">
        <v>0.16669999999999999</v>
      </c>
      <c r="N8" s="225">
        <v>0</v>
      </c>
      <c r="O8" s="224">
        <v>2.8E-3</v>
      </c>
      <c r="P8" s="226">
        <v>0.13639999999999999</v>
      </c>
      <c r="Q8" s="224">
        <v>0</v>
      </c>
      <c r="R8" s="229">
        <v>7.1400000000000005E-2</v>
      </c>
      <c r="S8" s="224">
        <v>2.3300000000000001E-2</v>
      </c>
      <c r="T8" s="229">
        <v>3.1600000000000003E-2</v>
      </c>
      <c r="U8" s="224">
        <v>2.9700000000000001E-2</v>
      </c>
      <c r="V8" s="230">
        <v>0</v>
      </c>
    </row>
    <row r="9" spans="1:26" s="149" customFormat="1" ht="30.75" customHeight="1">
      <c r="A9" s="202"/>
      <c r="B9" s="204" t="s">
        <v>31</v>
      </c>
      <c r="C9" s="231">
        <v>18</v>
      </c>
      <c r="D9" s="219">
        <v>12</v>
      </c>
      <c r="E9" s="231">
        <v>20</v>
      </c>
      <c r="F9" s="220">
        <v>20</v>
      </c>
      <c r="G9" s="232">
        <v>18</v>
      </c>
      <c r="H9" s="233">
        <v>20</v>
      </c>
      <c r="I9" s="218">
        <v>8</v>
      </c>
      <c r="J9" s="234">
        <v>12</v>
      </c>
      <c r="K9" s="231">
        <v>0</v>
      </c>
      <c r="L9" s="233">
        <v>18</v>
      </c>
      <c r="M9" s="235">
        <v>8</v>
      </c>
      <c r="N9" s="236">
        <v>0</v>
      </c>
      <c r="O9" s="232">
        <v>0</v>
      </c>
      <c r="P9" s="237">
        <v>6</v>
      </c>
      <c r="Q9" s="232">
        <v>0</v>
      </c>
      <c r="R9" s="221">
        <v>2</v>
      </c>
      <c r="S9" s="218">
        <v>0</v>
      </c>
      <c r="T9" s="234">
        <v>0</v>
      </c>
      <c r="U9" s="232">
        <v>0</v>
      </c>
      <c r="V9" s="233">
        <v>0</v>
      </c>
    </row>
    <row r="10" spans="1:26" s="149" customFormat="1" ht="30.75" customHeight="1">
      <c r="A10" s="201" t="s">
        <v>33</v>
      </c>
      <c r="B10" s="210" t="s">
        <v>30</v>
      </c>
      <c r="C10" s="238" t="s">
        <v>34</v>
      </c>
      <c r="D10" s="212">
        <v>1</v>
      </c>
      <c r="E10" s="211">
        <v>1</v>
      </c>
      <c r="F10" s="213" t="s">
        <v>34</v>
      </c>
      <c r="G10" s="211">
        <v>1</v>
      </c>
      <c r="H10" s="213">
        <v>0.9375</v>
      </c>
      <c r="I10" s="211" t="s">
        <v>34</v>
      </c>
      <c r="J10" s="216">
        <v>1</v>
      </c>
      <c r="K10" s="211">
        <v>1</v>
      </c>
      <c r="L10" s="213">
        <v>1</v>
      </c>
      <c r="M10" s="215">
        <v>1</v>
      </c>
      <c r="N10" s="212">
        <v>1</v>
      </c>
      <c r="O10" s="211">
        <v>1</v>
      </c>
      <c r="P10" s="213">
        <v>1</v>
      </c>
      <c r="Q10" s="211" t="s">
        <v>34</v>
      </c>
      <c r="R10" s="216">
        <v>0.92859999999999998</v>
      </c>
      <c r="S10" s="239" t="s">
        <v>34</v>
      </c>
      <c r="T10" s="216">
        <v>1</v>
      </c>
      <c r="U10" s="211">
        <v>0.95</v>
      </c>
      <c r="V10" s="213">
        <v>0.83330000000000004</v>
      </c>
    </row>
    <row r="11" spans="1:26" s="149" customFormat="1" ht="30.75" customHeight="1">
      <c r="A11" s="202"/>
      <c r="B11" s="204" t="s">
        <v>31</v>
      </c>
      <c r="C11" s="218" t="s">
        <v>35</v>
      </c>
      <c r="D11" s="236">
        <v>10</v>
      </c>
      <c r="E11" s="232">
        <v>10</v>
      </c>
      <c r="F11" s="220" t="s">
        <v>35</v>
      </c>
      <c r="G11" s="218">
        <v>10</v>
      </c>
      <c r="H11" s="220">
        <v>0</v>
      </c>
      <c r="I11" s="218" t="s">
        <v>35</v>
      </c>
      <c r="J11" s="221">
        <v>10</v>
      </c>
      <c r="K11" s="218">
        <v>10</v>
      </c>
      <c r="L11" s="220">
        <v>10</v>
      </c>
      <c r="M11" s="222">
        <v>10</v>
      </c>
      <c r="N11" s="219">
        <v>10</v>
      </c>
      <c r="O11" s="218">
        <v>10</v>
      </c>
      <c r="P11" s="220">
        <v>10</v>
      </c>
      <c r="Q11" s="218" t="s">
        <v>35</v>
      </c>
      <c r="R11" s="221">
        <v>0</v>
      </c>
      <c r="S11" s="240" t="s">
        <v>35</v>
      </c>
      <c r="T11" s="221">
        <v>10</v>
      </c>
      <c r="U11" s="218">
        <v>0</v>
      </c>
      <c r="V11" s="220">
        <v>0</v>
      </c>
    </row>
    <row r="12" spans="1:26" s="149" customFormat="1" ht="30.75" customHeight="1">
      <c r="A12" s="201" t="s">
        <v>36</v>
      </c>
      <c r="B12" s="223" t="s">
        <v>37</v>
      </c>
      <c r="C12" s="241">
        <v>18.53</v>
      </c>
      <c r="D12" s="242">
        <v>9.4</v>
      </c>
      <c r="E12" s="239">
        <v>18.95</v>
      </c>
      <c r="F12" s="243" t="s">
        <v>34</v>
      </c>
      <c r="G12" s="239">
        <v>16.329999999999998</v>
      </c>
      <c r="H12" s="243">
        <v>14.5</v>
      </c>
      <c r="I12" s="239" t="s">
        <v>34</v>
      </c>
      <c r="J12" s="244">
        <v>23.61</v>
      </c>
      <c r="K12" s="239">
        <v>12.8</v>
      </c>
      <c r="L12" s="243">
        <v>205.13</v>
      </c>
      <c r="M12" s="245">
        <v>58</v>
      </c>
      <c r="N12" s="242">
        <v>0</v>
      </c>
      <c r="O12" s="239">
        <v>0.01</v>
      </c>
      <c r="P12" s="243">
        <v>43.54</v>
      </c>
      <c r="Q12" s="239">
        <v>93.6</v>
      </c>
      <c r="R12" s="244">
        <v>68.75</v>
      </c>
      <c r="S12" s="239" t="s">
        <v>34</v>
      </c>
      <c r="T12" s="244">
        <v>82.64</v>
      </c>
      <c r="U12" s="239">
        <v>159.05000000000001</v>
      </c>
      <c r="V12" s="243">
        <v>165.06</v>
      </c>
    </row>
    <row r="13" spans="1:26" s="149" customFormat="1" ht="30.75" customHeight="1">
      <c r="A13" s="202"/>
      <c r="B13" s="204" t="s">
        <v>31</v>
      </c>
      <c r="C13" s="246">
        <v>15</v>
      </c>
      <c r="D13" s="247">
        <v>15</v>
      </c>
      <c r="E13" s="246">
        <v>15</v>
      </c>
      <c r="F13" s="248" t="s">
        <v>35</v>
      </c>
      <c r="G13" s="246">
        <v>15</v>
      </c>
      <c r="H13" s="249">
        <v>15</v>
      </c>
      <c r="I13" s="240" t="s">
        <v>35</v>
      </c>
      <c r="J13" s="250">
        <v>15</v>
      </c>
      <c r="K13" s="246">
        <v>15</v>
      </c>
      <c r="L13" s="249">
        <v>0</v>
      </c>
      <c r="M13" s="251">
        <v>10</v>
      </c>
      <c r="N13" s="247">
        <v>15</v>
      </c>
      <c r="O13" s="246">
        <v>15</v>
      </c>
      <c r="P13" s="249">
        <v>10</v>
      </c>
      <c r="Q13" s="246">
        <v>0</v>
      </c>
      <c r="R13" s="250">
        <v>5</v>
      </c>
      <c r="S13" s="240" t="s">
        <v>35</v>
      </c>
      <c r="T13" s="250">
        <v>5</v>
      </c>
      <c r="U13" s="246">
        <v>0</v>
      </c>
      <c r="V13" s="249">
        <v>0</v>
      </c>
    </row>
    <row r="14" spans="1:26" s="149" customFormat="1" ht="30.75" customHeight="1">
      <c r="A14" s="201" t="s">
        <v>38</v>
      </c>
      <c r="B14" s="223" t="s">
        <v>30</v>
      </c>
      <c r="C14" s="252">
        <v>0</v>
      </c>
      <c r="D14" s="253">
        <v>0</v>
      </c>
      <c r="E14" s="224">
        <v>8.3299999999999999E-2</v>
      </c>
      <c r="F14" s="226" t="s">
        <v>34</v>
      </c>
      <c r="G14" s="224">
        <v>0.1681</v>
      </c>
      <c r="H14" s="226">
        <v>0.1905</v>
      </c>
      <c r="I14" s="224" t="s">
        <v>34</v>
      </c>
      <c r="J14" s="229" t="s">
        <v>34</v>
      </c>
      <c r="K14" s="224">
        <v>0.66669999999999996</v>
      </c>
      <c r="L14" s="226">
        <v>0.4</v>
      </c>
      <c r="M14" s="228">
        <v>0</v>
      </c>
      <c r="N14" s="225" t="s">
        <v>34</v>
      </c>
      <c r="O14" s="224">
        <v>0.1628</v>
      </c>
      <c r="P14" s="226">
        <v>0.54169999999999996</v>
      </c>
      <c r="Q14" s="224">
        <v>0.23530000000000001</v>
      </c>
      <c r="R14" s="229">
        <v>0.2727</v>
      </c>
      <c r="S14" s="224" t="s">
        <v>34</v>
      </c>
      <c r="T14" s="229">
        <v>0.4</v>
      </c>
      <c r="U14" s="224" t="s">
        <v>35</v>
      </c>
      <c r="V14" s="226">
        <v>1</v>
      </c>
    </row>
    <row r="15" spans="1:26" s="149" customFormat="1" ht="30.75" customHeight="1">
      <c r="A15" s="202"/>
      <c r="B15" s="204" t="s">
        <v>31</v>
      </c>
      <c r="C15" s="218">
        <v>20</v>
      </c>
      <c r="D15" s="219">
        <v>20</v>
      </c>
      <c r="E15" s="218">
        <v>0</v>
      </c>
      <c r="F15" s="220" t="s">
        <v>35</v>
      </c>
      <c r="G15" s="218">
        <v>0</v>
      </c>
      <c r="H15" s="220">
        <v>0</v>
      </c>
      <c r="I15" s="218" t="s">
        <v>35</v>
      </c>
      <c r="J15" s="254" t="s">
        <v>35</v>
      </c>
      <c r="K15" s="218">
        <v>0</v>
      </c>
      <c r="L15" s="220">
        <v>0</v>
      </c>
      <c r="M15" s="222">
        <v>20</v>
      </c>
      <c r="N15" s="219" t="s">
        <v>35</v>
      </c>
      <c r="O15" s="218">
        <v>0</v>
      </c>
      <c r="P15" s="220">
        <v>0</v>
      </c>
      <c r="Q15" s="218">
        <v>0</v>
      </c>
      <c r="R15" s="221">
        <v>0</v>
      </c>
      <c r="S15" s="218" t="s">
        <v>35</v>
      </c>
      <c r="T15" s="221">
        <v>0</v>
      </c>
      <c r="U15" s="255" t="s">
        <v>35</v>
      </c>
      <c r="V15" s="256">
        <v>0</v>
      </c>
    </row>
    <row r="16" spans="1:26" s="149" customFormat="1" ht="30.75" customHeight="1">
      <c r="A16" s="201" t="s">
        <v>39</v>
      </c>
      <c r="B16" s="223" t="s">
        <v>40</v>
      </c>
      <c r="C16" s="238">
        <v>4</v>
      </c>
      <c r="D16" s="257">
        <v>4</v>
      </c>
      <c r="E16" s="238">
        <v>4</v>
      </c>
      <c r="F16" s="243" t="s">
        <v>34</v>
      </c>
      <c r="G16" s="238">
        <v>3</v>
      </c>
      <c r="H16" s="258">
        <v>4</v>
      </c>
      <c r="I16" s="239" t="s">
        <v>34</v>
      </c>
      <c r="J16" s="259">
        <v>0</v>
      </c>
      <c r="K16" s="238">
        <v>4</v>
      </c>
      <c r="L16" s="258">
        <v>4</v>
      </c>
      <c r="M16" s="260">
        <v>3</v>
      </c>
      <c r="N16" s="257">
        <v>0</v>
      </c>
      <c r="O16" s="238">
        <v>4</v>
      </c>
      <c r="P16" s="258">
        <v>2</v>
      </c>
      <c r="Q16" s="238">
        <v>2</v>
      </c>
      <c r="R16" s="259">
        <v>1</v>
      </c>
      <c r="S16" s="239" t="s">
        <v>34</v>
      </c>
      <c r="T16" s="259">
        <v>0</v>
      </c>
      <c r="U16" s="238">
        <v>4</v>
      </c>
      <c r="V16" s="258">
        <v>3</v>
      </c>
    </row>
    <row r="17" spans="1:22" s="149" customFormat="1" ht="30.75" customHeight="1">
      <c r="A17" s="202"/>
      <c r="B17" s="204" t="s">
        <v>31</v>
      </c>
      <c r="C17" s="218">
        <v>15</v>
      </c>
      <c r="D17" s="219">
        <v>15</v>
      </c>
      <c r="E17" s="218">
        <v>15</v>
      </c>
      <c r="F17" s="248" t="s">
        <v>35</v>
      </c>
      <c r="G17" s="218">
        <v>10</v>
      </c>
      <c r="H17" s="220">
        <v>15</v>
      </c>
      <c r="I17" s="240" t="s">
        <v>35</v>
      </c>
      <c r="J17" s="221">
        <v>0</v>
      </c>
      <c r="K17" s="218">
        <v>15</v>
      </c>
      <c r="L17" s="220">
        <v>15</v>
      </c>
      <c r="M17" s="222">
        <v>10</v>
      </c>
      <c r="N17" s="219">
        <v>0</v>
      </c>
      <c r="O17" s="218">
        <v>15</v>
      </c>
      <c r="P17" s="220">
        <v>6</v>
      </c>
      <c r="Q17" s="218">
        <v>6</v>
      </c>
      <c r="R17" s="221">
        <v>2</v>
      </c>
      <c r="S17" s="240" t="s">
        <v>35</v>
      </c>
      <c r="T17" s="221">
        <v>0</v>
      </c>
      <c r="U17" s="218">
        <v>15</v>
      </c>
      <c r="V17" s="220">
        <v>10</v>
      </c>
    </row>
    <row r="18" spans="1:22" s="149" customFormat="1" ht="30.75" customHeight="1">
      <c r="A18" s="201" t="s">
        <v>41</v>
      </c>
      <c r="B18" s="223" t="s">
        <v>30</v>
      </c>
      <c r="C18" s="261">
        <v>0</v>
      </c>
      <c r="D18" s="262">
        <v>0</v>
      </c>
      <c r="E18" s="261">
        <v>0</v>
      </c>
      <c r="F18" s="263">
        <v>4416</v>
      </c>
      <c r="G18" s="261">
        <v>0</v>
      </c>
      <c r="H18" s="263">
        <v>0</v>
      </c>
      <c r="I18" s="239">
        <v>0</v>
      </c>
      <c r="J18" s="259" t="s">
        <v>34</v>
      </c>
      <c r="K18" s="261">
        <v>211</v>
      </c>
      <c r="L18" s="263">
        <v>2277</v>
      </c>
      <c r="M18" s="264">
        <v>58586</v>
      </c>
      <c r="N18" s="257" t="s">
        <v>34</v>
      </c>
      <c r="O18" s="261">
        <v>39424</v>
      </c>
      <c r="P18" s="263">
        <v>29226</v>
      </c>
      <c r="Q18" s="261">
        <v>0</v>
      </c>
      <c r="R18" s="265">
        <v>0</v>
      </c>
      <c r="S18" s="239" t="s">
        <v>34</v>
      </c>
      <c r="T18" s="259" t="s">
        <v>34</v>
      </c>
      <c r="U18" s="238" t="s">
        <v>34</v>
      </c>
      <c r="V18" s="263">
        <v>145029</v>
      </c>
    </row>
    <row r="19" spans="1:22" s="149" customFormat="1" ht="30.75" customHeight="1">
      <c r="A19" s="202"/>
      <c r="B19" s="204" t="s">
        <v>31</v>
      </c>
      <c r="C19" s="218">
        <v>20</v>
      </c>
      <c r="D19" s="219">
        <v>20</v>
      </c>
      <c r="E19" s="218">
        <v>20</v>
      </c>
      <c r="F19" s="220">
        <v>12</v>
      </c>
      <c r="G19" s="218">
        <v>20</v>
      </c>
      <c r="H19" s="220">
        <v>20</v>
      </c>
      <c r="I19" s="240">
        <v>20</v>
      </c>
      <c r="J19" s="221" t="s">
        <v>35</v>
      </c>
      <c r="K19" s="218">
        <v>18</v>
      </c>
      <c r="L19" s="220">
        <v>12</v>
      </c>
      <c r="M19" s="222">
        <v>0</v>
      </c>
      <c r="N19" s="219" t="s">
        <v>35</v>
      </c>
      <c r="O19" s="218">
        <v>0</v>
      </c>
      <c r="P19" s="220">
        <v>0</v>
      </c>
      <c r="Q19" s="218">
        <v>20</v>
      </c>
      <c r="R19" s="221">
        <v>20</v>
      </c>
      <c r="S19" s="240" t="s">
        <v>35</v>
      </c>
      <c r="T19" s="221" t="s">
        <v>35</v>
      </c>
      <c r="U19" s="218" t="s">
        <v>35</v>
      </c>
      <c r="V19" s="220">
        <v>0</v>
      </c>
    </row>
    <row r="20" spans="1:22" s="147" customFormat="1" ht="30.95" customHeight="1">
      <c r="A20" s="150" t="s">
        <v>42</v>
      </c>
      <c r="B20" s="266"/>
      <c r="C20" s="267">
        <v>110</v>
      </c>
      <c r="D20" s="267">
        <v>120</v>
      </c>
      <c r="E20" s="267">
        <v>120</v>
      </c>
      <c r="F20" s="267">
        <v>60</v>
      </c>
      <c r="G20" s="267">
        <v>120</v>
      </c>
      <c r="H20" s="267">
        <v>120</v>
      </c>
      <c r="I20" s="267">
        <v>60</v>
      </c>
      <c r="J20" s="268">
        <v>80</v>
      </c>
      <c r="K20" s="267">
        <v>120</v>
      </c>
      <c r="L20" s="267">
        <v>120</v>
      </c>
      <c r="M20" s="268">
        <v>120</v>
      </c>
      <c r="N20" s="267">
        <v>80</v>
      </c>
      <c r="O20" s="267">
        <v>120</v>
      </c>
      <c r="P20" s="267">
        <v>120</v>
      </c>
      <c r="Q20" s="267">
        <v>110</v>
      </c>
      <c r="R20" s="268">
        <v>120</v>
      </c>
      <c r="S20" s="267">
        <v>40</v>
      </c>
      <c r="T20" s="268">
        <v>100</v>
      </c>
      <c r="U20" s="267">
        <v>80</v>
      </c>
      <c r="V20" s="267">
        <v>120</v>
      </c>
    </row>
    <row r="21" spans="1:22" s="147" customFormat="1" ht="30.95" customHeight="1">
      <c r="A21" s="151" t="s">
        <v>43</v>
      </c>
      <c r="B21" s="269"/>
      <c r="C21" s="270">
        <f>SUM(C7,C9,C11,C13,C15,C17,C19)</f>
        <v>104</v>
      </c>
      <c r="D21" s="270">
        <f>SUM(D7,D9,D11,D13,D15,D17,D19)</f>
        <v>112</v>
      </c>
      <c r="E21" s="270">
        <f t="shared" ref="E21:T21" si="0">SUM(E7,E9,E11,E13,E15,E17,E19)</f>
        <v>98</v>
      </c>
      <c r="F21" s="270">
        <f>SUM(F7,F9,F11,F13,F15,F17,F19)</f>
        <v>46</v>
      </c>
      <c r="G21" s="270">
        <f t="shared" si="0"/>
        <v>91</v>
      </c>
      <c r="H21" s="270">
        <f>SUM(H7,H9,H11,H13,H15,H17,H19)</f>
        <v>88</v>
      </c>
      <c r="I21" s="270">
        <f>SUM(I7,I9,I11,I13,I15,I17,I19)</f>
        <v>44</v>
      </c>
      <c r="J21" s="271">
        <f t="shared" si="0"/>
        <v>57</v>
      </c>
      <c r="K21" s="270">
        <f>SUM(K7,K9,K11,K13,K15,K17,K19)</f>
        <v>78</v>
      </c>
      <c r="L21" s="270">
        <f>SUM(L7,L9,L11,L13,L15,L17,L19)</f>
        <v>71</v>
      </c>
      <c r="M21" s="271">
        <f t="shared" si="0"/>
        <v>68</v>
      </c>
      <c r="N21" s="270">
        <f t="shared" si="0"/>
        <v>45</v>
      </c>
      <c r="O21" s="270">
        <f t="shared" si="0"/>
        <v>50</v>
      </c>
      <c r="P21" s="270">
        <f t="shared" si="0"/>
        <v>46</v>
      </c>
      <c r="Q21" s="270">
        <f>SUM(Q7,Q9,Q11,Q13,Q15,Q17,Q19)</f>
        <v>34</v>
      </c>
      <c r="R21" s="271">
        <f>SUM(R7,R9,R11,R13,R15,R17,R19)</f>
        <v>37</v>
      </c>
      <c r="S21" s="270">
        <f>SUM(S7,S9,S11,S13,S15,S17,S19)</f>
        <v>10</v>
      </c>
      <c r="T21" s="271">
        <f t="shared" si="0"/>
        <v>21</v>
      </c>
      <c r="U21" s="270">
        <f t="shared" ref="U21" si="1">SUM(U7,U9,U11,U13,U15,U17,U19)</f>
        <v>15</v>
      </c>
      <c r="V21" s="270">
        <f t="shared" ref="V21" si="2">SUM(V7,V9,V11,V13,V15,V17,V19)</f>
        <v>10</v>
      </c>
    </row>
    <row r="22" spans="1:22" s="147" customFormat="1" ht="30.95" customHeight="1">
      <c r="A22" s="151" t="s">
        <v>44</v>
      </c>
      <c r="B22" s="272"/>
      <c r="C22" s="273">
        <f>C21/C20</f>
        <v>0.94545454545454544</v>
      </c>
      <c r="D22" s="273">
        <f t="shared" ref="D22:V22" si="3">D21/D20</f>
        <v>0.93333333333333335</v>
      </c>
      <c r="E22" s="273">
        <f t="shared" ref="E22:T22" si="4">E21/E20</f>
        <v>0.81666666666666665</v>
      </c>
      <c r="F22" s="273">
        <f>F21/F20</f>
        <v>0.76666666666666672</v>
      </c>
      <c r="G22" s="273">
        <f t="shared" si="4"/>
        <v>0.7583333333333333</v>
      </c>
      <c r="H22" s="273">
        <f>H21/H20</f>
        <v>0.73333333333333328</v>
      </c>
      <c r="I22" s="273">
        <f>I21/I20</f>
        <v>0.73333333333333328</v>
      </c>
      <c r="J22" s="274">
        <f t="shared" si="4"/>
        <v>0.71250000000000002</v>
      </c>
      <c r="K22" s="273">
        <f>K21/K20</f>
        <v>0.65</v>
      </c>
      <c r="L22" s="273">
        <f>L21/L20</f>
        <v>0.59166666666666667</v>
      </c>
      <c r="M22" s="274">
        <f t="shared" si="4"/>
        <v>0.56666666666666665</v>
      </c>
      <c r="N22" s="273">
        <f t="shared" si="4"/>
        <v>0.5625</v>
      </c>
      <c r="O22" s="273">
        <f t="shared" si="4"/>
        <v>0.41666666666666669</v>
      </c>
      <c r="P22" s="273">
        <f t="shared" si="4"/>
        <v>0.38333333333333336</v>
      </c>
      <c r="Q22" s="273">
        <f>Q21/Q20</f>
        <v>0.30909090909090908</v>
      </c>
      <c r="R22" s="274">
        <f>R21/R20</f>
        <v>0.30833333333333335</v>
      </c>
      <c r="S22" s="273">
        <f>S21/S20</f>
        <v>0.25</v>
      </c>
      <c r="T22" s="274">
        <f t="shared" si="4"/>
        <v>0.21</v>
      </c>
      <c r="U22" s="273">
        <f t="shared" ref="U22" si="5">U21/U20</f>
        <v>0.1875</v>
      </c>
      <c r="V22" s="273">
        <f t="shared" si="3"/>
        <v>8.3333333333333329E-2</v>
      </c>
    </row>
    <row r="23" spans="1:22" s="147" customFormat="1" ht="12.75">
      <c r="A23" s="152"/>
      <c r="B23" s="153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s="147" customFormat="1" ht="12.75">
      <c r="A24" s="154" t="s">
        <v>45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2"/>
      <c r="T24" s="152"/>
      <c r="U24" s="152"/>
      <c r="V24" s="152"/>
    </row>
    <row r="25" spans="1:22" s="147" customFormat="1" ht="12.75">
      <c r="A25" s="155" t="s">
        <v>46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2"/>
      <c r="T25" s="152"/>
      <c r="U25" s="152"/>
      <c r="V25" s="152"/>
    </row>
    <row r="26" spans="1:22" s="147" customFormat="1" ht="12.75">
      <c r="A26" s="152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2"/>
      <c r="T26" s="152"/>
      <c r="U26" s="152"/>
      <c r="V26" s="152"/>
    </row>
    <row r="27" spans="1:22" s="147" customFormat="1" ht="12.7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28" spans="1:22" s="147" customFormat="1" ht="12.7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</row>
    <row r="29" spans="1:22" s="147" customFormat="1" ht="12.7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</row>
    <row r="30" spans="1:22" s="147" customFormat="1" ht="12.7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</row>
    <row r="31" spans="1:22" s="147" customFormat="1" ht="12.7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</row>
    <row r="32" spans="1:22" s="147" customFormat="1" ht="12.7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</row>
    <row r="33" spans="1:22" s="147" customFormat="1" ht="12.75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</row>
    <row r="34" spans="1:22" s="147" customFormat="1" ht="12.75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</row>
    <row r="35" spans="1:22" s="147" customFormat="1" ht="12.7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s="147" customFormat="1" ht="12.75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</row>
    <row r="37" spans="1:22" s="147" customFormat="1" ht="12.75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</row>
    <row r="38" spans="1:22" s="147" customFormat="1" ht="12.75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</row>
    <row r="39" spans="1:22" s="147" customFormat="1" ht="12.75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</row>
    <row r="40" spans="1:22" s="147" customFormat="1" ht="12.75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</row>
    <row r="41" spans="1:22" s="147" customFormat="1" ht="12.75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</row>
    <row r="42" spans="1:22" s="147" customFormat="1" ht="12.75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</row>
    <row r="43" spans="1:22" s="147" customFormat="1" ht="12.7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</row>
    <row r="44" spans="1:22" s="147" customFormat="1" ht="12.75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</row>
    <row r="45" spans="1:22" s="147" customFormat="1" ht="12.75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</row>
    <row r="46" spans="1:22" ht="14.25">
      <c r="A46" s="142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ht="14.25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ht="14.2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ht="14.25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ht="14.25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ht="14.25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14.25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ht="14.25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ht="14.2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</row>
    <row r="55" spans="1:22" ht="14.25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2" ht="14.2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4.2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 ht="14.25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</row>
    <row r="59" spans="1:22" ht="14.25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</row>
    <row r="60" spans="1:22" ht="14.25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</row>
    <row r="61" spans="1:22" ht="14.25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</row>
    <row r="62" spans="1:22" ht="14.25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</row>
    <row r="63" spans="1:22" ht="14.2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</row>
    <row r="64" spans="1:22" ht="14.25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</row>
    <row r="65" spans="1:22" ht="14.25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</row>
    <row r="66" spans="1:22" ht="14.25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</row>
    <row r="67" spans="1:22" ht="14.25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</row>
    <row r="68" spans="1:22" ht="14.25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</row>
    <row r="69" spans="1:22" ht="14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</row>
    <row r="70" spans="1:22" ht="14.25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</row>
    <row r="71" spans="1:22" ht="14.25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</row>
    <row r="72" spans="1:22" ht="14.25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</row>
    <row r="73" spans="1:22" ht="14.2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</row>
    <row r="74" spans="1:22" ht="14.25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2" ht="14.25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2" ht="14.25">
      <c r="A76" s="142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2" ht="14.25">
      <c r="A77" s="142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2" ht="14.25">
      <c r="A78" s="142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2" ht="14.25">
      <c r="A79" s="142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2" ht="14.25">
      <c r="A80" s="142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ht="14.25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ht="14.2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ht="14.25">
      <c r="A83" s="142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ht="14.25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ht="14.25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ht="14.25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ht="14.25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ht="14.25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ht="14.25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ht="14.25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ht="14.25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2" ht="14.25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</row>
    <row r="93" spans="1:22" ht="14.25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</row>
    <row r="94" spans="1:22" ht="14.25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</row>
    <row r="95" spans="1:22" ht="14.25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</row>
    <row r="96" spans="1:22" ht="14.25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</row>
    <row r="97" spans="1:22" ht="14.25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</row>
    <row r="98" spans="1:22" ht="14.25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</row>
    <row r="99" spans="1:22" ht="14.25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</row>
    <row r="100" spans="1:22" ht="14.25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</row>
    <row r="101" spans="1:22" ht="14.25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</row>
    <row r="102" spans="1:22" ht="14.25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1:22" ht="14.25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</row>
    <row r="104" spans="1:22" ht="14.25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</row>
    <row r="105" spans="1:22" ht="14.25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</row>
    <row r="106" spans="1:22" ht="14.25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</row>
    <row r="107" spans="1:22" ht="14.25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</row>
    <row r="108" spans="1:22" ht="14.25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</row>
    <row r="109" spans="1:22" ht="14.25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</row>
    <row r="110" spans="1:22" ht="14.25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</row>
    <row r="111" spans="1:22" ht="14.25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</row>
    <row r="112" spans="1:22" ht="14.25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</row>
    <row r="113" spans="1:22" ht="14.25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</row>
    <row r="114" spans="1:22" ht="14.25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</row>
    <row r="115" spans="1:22" ht="14.25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</row>
    <row r="116" spans="1:22" ht="14.25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</row>
    <row r="117" spans="1:22" ht="14.25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</row>
    <row r="118" spans="1:22" ht="14.25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</row>
    <row r="119" spans="1:22" ht="14.25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</row>
    <row r="120" spans="1:22" ht="14.25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</row>
    <row r="121" spans="1:22" ht="14.25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</row>
    <row r="122" spans="1:22" ht="14.25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</row>
    <row r="123" spans="1:22" ht="14.25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</row>
    <row r="124" spans="1:22" ht="14.25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</row>
    <row r="125" spans="1:22" ht="14.25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</row>
    <row r="126" spans="1:22" ht="14.25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</row>
    <row r="127" spans="1:22" ht="14.25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</row>
    <row r="128" spans="1:22" ht="14.25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</row>
    <row r="129" spans="1:22" ht="14.25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</row>
    <row r="130" spans="1:22" ht="14.25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</row>
    <row r="131" spans="1:22" ht="14.25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</row>
    <row r="132" spans="1:22" ht="14.25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</row>
    <row r="133" spans="1:22" ht="14.25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</row>
    <row r="134" spans="1:22" ht="14.25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</row>
    <row r="135" spans="1:22" ht="14.25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</row>
    <row r="136" spans="1:22" ht="14.25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</row>
    <row r="137" spans="1:22" ht="14.25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</row>
    <row r="138" spans="1:22" ht="14.25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</row>
    <row r="139" spans="1:22" ht="14.25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</row>
    <row r="140" spans="1:22" ht="14.25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</row>
    <row r="141" spans="1:22" ht="14.25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</row>
    <row r="142" spans="1:22" ht="14.25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</row>
    <row r="143" spans="1:22" ht="14.25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</row>
    <row r="144" spans="1:22" ht="14.25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</row>
    <row r="145" spans="1:22" ht="14.25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</row>
    <row r="146" spans="1:22" ht="14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</row>
    <row r="147" spans="1:22" ht="14.25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</row>
    <row r="148" spans="1:22" ht="14.25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</row>
    <row r="149" spans="1:22" ht="14.25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</row>
    <row r="150" spans="1:22" ht="14.25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</row>
    <row r="151" spans="1:22" ht="14.25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</row>
    <row r="152" spans="1:22" ht="14.25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</row>
    <row r="153" spans="1:22" ht="14.25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</row>
    <row r="154" spans="1:22" ht="14.25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</row>
    <row r="155" spans="1:22" ht="14.25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</row>
    <row r="156" spans="1:22" ht="14.25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ht="14.25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</row>
    <row r="158" spans="1:22" ht="14.25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</row>
    <row r="159" spans="1:22" ht="14.25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</row>
    <row r="160" spans="1:22" ht="14.25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</row>
    <row r="161" spans="1:22" ht="14.25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</row>
    <row r="162" spans="1:22" ht="14.25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</row>
    <row r="163" spans="1:22" ht="14.25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</row>
    <row r="164" spans="1:22" ht="14.25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</row>
    <row r="165" spans="1:22" ht="14.25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</row>
    <row r="166" spans="1:22" ht="14.25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</row>
    <row r="167" spans="1:22" ht="14.25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</row>
    <row r="168" spans="1:22" ht="14.25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</row>
    <row r="169" spans="1:22" ht="14.25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</row>
    <row r="170" spans="1:22" ht="14.25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</row>
    <row r="171" spans="1:22" ht="14.25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</row>
    <row r="172" spans="1:22" ht="14.25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</row>
    <row r="173" spans="1:22" ht="14.25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</row>
    <row r="174" spans="1:22" ht="14.25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</row>
    <row r="175" spans="1:22" ht="14.25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</row>
    <row r="176" spans="1:22" ht="14.25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</row>
    <row r="177" spans="1:22" ht="14.25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</row>
    <row r="178" spans="1:22" ht="14.25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</row>
    <row r="179" spans="1:22" ht="14.25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</row>
    <row r="180" spans="1:22" ht="14.25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</row>
    <row r="181" spans="1:22" ht="14.25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</row>
    <row r="182" spans="1:22" ht="14.25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</row>
    <row r="183" spans="1:22" ht="14.25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</row>
    <row r="184" spans="1:22" ht="14.25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</row>
    <row r="185" spans="1:22" ht="14.25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</row>
    <row r="186" spans="1:22" ht="14.25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</row>
    <row r="187" spans="1:22" ht="14.25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</row>
    <row r="188" spans="1:22" ht="14.25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</row>
    <row r="189" spans="1:22" ht="14.25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</row>
    <row r="190" spans="1:22" ht="14.25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</row>
    <row r="191" spans="1:22" ht="14.25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</row>
    <row r="192" spans="1:22" ht="14.25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</row>
    <row r="193" spans="1:22" ht="14.25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</row>
    <row r="194" spans="1:22" ht="14.25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</row>
    <row r="195" spans="1:22" ht="14.25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</row>
    <row r="196" spans="1:22" ht="14.25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</row>
    <row r="197" spans="1:22" ht="14.25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</row>
    <row r="198" spans="1:22" ht="14.25">
      <c r="A198" s="142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</row>
    <row r="199" spans="1:22" ht="14.25">
      <c r="A199" s="142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</row>
    <row r="200" spans="1:22" ht="14.25">
      <c r="A200" s="142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</row>
    <row r="201" spans="1:22" ht="14.25">
      <c r="A201" s="142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</row>
    <row r="202" spans="1:22" ht="14.25">
      <c r="A202" s="142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</row>
    <row r="203" spans="1:22" ht="14.25">
      <c r="A203" s="142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</row>
    <row r="204" spans="1:22" ht="14.25">
      <c r="A204" s="142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</row>
    <row r="205" spans="1:22" ht="14.25">
      <c r="A205" s="142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</row>
    <row r="206" spans="1:22" ht="14.25">
      <c r="A206" s="142"/>
      <c r="B206" s="142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</row>
    <row r="207" spans="1:22" ht="14.25">
      <c r="A207" s="142"/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</row>
    <row r="208" spans="1:22" ht="14.25">
      <c r="A208" s="142"/>
      <c r="B208" s="142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</row>
    <row r="209" spans="1:22" ht="14.25">
      <c r="A209" s="142"/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</row>
    <row r="210" spans="1:22" ht="14.25">
      <c r="A210" s="142"/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</row>
    <row r="211" spans="1:22" ht="14.25">
      <c r="A211" s="142"/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</row>
    <row r="212" spans="1:22" ht="14.25">
      <c r="A212" s="142"/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</row>
    <row r="213" spans="1:22" ht="14.25">
      <c r="A213" s="142"/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</row>
    <row r="214" spans="1:22" ht="14.25">
      <c r="A214" s="142"/>
      <c r="B214" s="142"/>
      <c r="C214" s="142"/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</row>
    <row r="215" spans="1:22" ht="14.25">
      <c r="A215" s="142"/>
      <c r="B215" s="142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</row>
    <row r="216" spans="1:22" ht="14.25">
      <c r="A216" s="142"/>
      <c r="B216" s="142"/>
      <c r="C216" s="142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</row>
    <row r="217" spans="1:22" ht="14.25">
      <c r="A217" s="142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</row>
    <row r="218" spans="1:22" ht="14.25">
      <c r="A218" s="142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</row>
    <row r="219" spans="1:22" ht="14.25">
      <c r="A219" s="142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</row>
    <row r="220" spans="1:22" ht="14.25">
      <c r="A220" s="142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</row>
    <row r="221" spans="1:22" ht="14.25">
      <c r="A221" s="142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</row>
    <row r="222" spans="1:22" ht="14.25">
      <c r="A222" s="142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</row>
    <row r="223" spans="1:22" ht="14.25">
      <c r="A223" s="142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</row>
    <row r="224" spans="1:22" ht="14.25">
      <c r="A224" s="142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</row>
    <row r="225" spans="1:22" ht="14.25">
      <c r="A225" s="142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</row>
    <row r="226" spans="1:22" ht="14.25">
      <c r="A226" s="142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</row>
    <row r="227" spans="1:22" ht="14.25">
      <c r="A227" s="142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</row>
    <row r="228" spans="1:22" ht="14.25">
      <c r="A228" s="142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</row>
    <row r="229" spans="1:22" ht="14.25">
      <c r="A229" s="142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</row>
    <row r="230" spans="1:22" ht="14.25">
      <c r="A230" s="142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</row>
    <row r="231" spans="1:22" ht="14.25">
      <c r="A231" s="142"/>
      <c r="B231" s="142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</row>
    <row r="232" spans="1:22" ht="14.25">
      <c r="A232" s="142"/>
      <c r="B232" s="142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</row>
    <row r="233" spans="1:22" ht="14.25">
      <c r="A233" s="142"/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</row>
    <row r="234" spans="1:22" ht="14.25">
      <c r="A234" s="142"/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</row>
    <row r="235" spans="1:22" ht="14.25">
      <c r="A235" s="142"/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</row>
    <row r="236" spans="1:22" ht="14.25">
      <c r="A236" s="142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</row>
    <row r="237" spans="1:22" ht="14.25">
      <c r="A237" s="142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</row>
    <row r="238" spans="1:22" ht="14.25">
      <c r="A238" s="142"/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</row>
    <row r="239" spans="1:22" ht="14.25">
      <c r="A239" s="142"/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</row>
    <row r="240" spans="1:22" ht="14.25">
      <c r="A240" s="142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</row>
    <row r="241" spans="1:22" ht="14.25">
      <c r="A241" s="142"/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</row>
    <row r="242" spans="1:22" ht="14.25">
      <c r="A242" s="142"/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</row>
    <row r="243" spans="1:22" ht="14.25">
      <c r="A243" s="142"/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</row>
    <row r="244" spans="1:22" ht="14.25">
      <c r="A244" s="142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</row>
    <row r="245" spans="1:22" ht="14.25">
      <c r="A245" s="142"/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</row>
    <row r="246" spans="1:22" ht="14.25">
      <c r="A246" s="142"/>
      <c r="B246" s="142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</row>
    <row r="247" spans="1:22" ht="14.25">
      <c r="A247" s="142"/>
      <c r="B247" s="142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</row>
    <row r="248" spans="1:22" ht="14.25">
      <c r="A248" s="142"/>
      <c r="B248" s="142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</row>
    <row r="249" spans="1:22" ht="14.25">
      <c r="A249" s="142"/>
      <c r="B249" s="142"/>
      <c r="C249" s="142"/>
      <c r="D249" s="142"/>
      <c r="E249" s="142"/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</row>
    <row r="250" spans="1:22" ht="14.25">
      <c r="A250" s="142"/>
      <c r="B250" s="142"/>
      <c r="C250" s="142"/>
      <c r="D250" s="142"/>
      <c r="E250" s="142"/>
      <c r="F250" s="142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</row>
    <row r="251" spans="1:22" ht="14.25">
      <c r="A251" s="142"/>
      <c r="B251" s="142"/>
      <c r="C251" s="142"/>
      <c r="D251" s="142"/>
      <c r="E251" s="142"/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</row>
    <row r="252" spans="1:22" ht="14.25">
      <c r="A252" s="142"/>
      <c r="B252" s="142"/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</row>
    <row r="253" spans="1:22" ht="14.25">
      <c r="A253" s="142"/>
      <c r="B253" s="142"/>
      <c r="C253" s="142"/>
      <c r="D253" s="142"/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</row>
    <row r="254" spans="1:22" ht="14.25">
      <c r="A254" s="142"/>
      <c r="B254" s="142"/>
      <c r="C254" s="142"/>
      <c r="D254" s="142"/>
      <c r="E254" s="142"/>
      <c r="F254" s="142"/>
      <c r="G254" s="142"/>
      <c r="H254" s="142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</row>
    <row r="255" spans="1:22" ht="14.25">
      <c r="A255" s="142"/>
      <c r="B255" s="142"/>
      <c r="C255" s="142"/>
      <c r="D255" s="142"/>
      <c r="E255" s="142"/>
      <c r="F255" s="142"/>
      <c r="G255" s="142"/>
      <c r="H255" s="142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</row>
    <row r="256" spans="1:22" ht="14.25">
      <c r="A256" s="142"/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</row>
    <row r="257" spans="1:22" ht="14.25">
      <c r="A257" s="142"/>
      <c r="B257" s="142"/>
      <c r="C257" s="142"/>
      <c r="D257" s="142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</row>
    <row r="258" spans="1:22" ht="14.25">
      <c r="A258" s="142"/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</row>
    <row r="259" spans="1:22" ht="14.25">
      <c r="A259" s="142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</row>
    <row r="260" spans="1:22" ht="14.25">
      <c r="A260" s="142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</row>
    <row r="261" spans="1:22" ht="14.25">
      <c r="A261" s="142"/>
      <c r="B261" s="142"/>
      <c r="C261" s="142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</row>
    <row r="262" spans="1:22" ht="14.25">
      <c r="A262" s="142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</row>
    <row r="263" spans="1:22" ht="14.25">
      <c r="A263" s="142"/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</row>
    <row r="264" spans="1:22" ht="14.25">
      <c r="A264" s="142"/>
      <c r="B264" s="142"/>
      <c r="C264" s="142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</row>
    <row r="265" spans="1:22" ht="14.25">
      <c r="A265" s="142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</row>
    <row r="266" spans="1:22" ht="14.25">
      <c r="A266" s="142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</row>
    <row r="267" spans="1:22" ht="14.25">
      <c r="A267" s="142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</row>
    <row r="268" spans="1:22" ht="14.25">
      <c r="A268" s="142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</row>
    <row r="269" spans="1:22" ht="14.25">
      <c r="A269" s="142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</row>
    <row r="270" spans="1:22" ht="14.25">
      <c r="A270" s="142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</row>
    <row r="271" spans="1:22" ht="14.25">
      <c r="A271" s="142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</row>
    <row r="272" spans="1:22" ht="14.25">
      <c r="A272" s="142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</row>
    <row r="273" spans="1:22" ht="14.25">
      <c r="A273" s="142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</row>
    <row r="274" spans="1:22" ht="14.25">
      <c r="A274" s="142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</row>
    <row r="275" spans="1:22" ht="14.25">
      <c r="A275" s="142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</row>
    <row r="276" spans="1:22" ht="14.25">
      <c r="A276" s="142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</row>
    <row r="277" spans="1:22" ht="14.25">
      <c r="A277" s="142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</row>
    <row r="278" spans="1:22" ht="14.25">
      <c r="A278" s="142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</row>
    <row r="279" spans="1:22" ht="14.25">
      <c r="A279" s="142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</row>
    <row r="280" spans="1:22" ht="14.25">
      <c r="A280" s="142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</row>
    <row r="281" spans="1:22" ht="14.25">
      <c r="A281" s="142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</row>
    <row r="282" spans="1:22" ht="14.25">
      <c r="A282" s="142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</row>
    <row r="283" spans="1:22" ht="14.25">
      <c r="A283" s="142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</row>
    <row r="284" spans="1:22" ht="14.25">
      <c r="A284" s="142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</row>
    <row r="285" spans="1:22" ht="14.25">
      <c r="A285" s="142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</row>
    <row r="286" spans="1:22" ht="14.25">
      <c r="A286" s="142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</row>
    <row r="287" spans="1:22" ht="14.25">
      <c r="A287" s="142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</row>
    <row r="288" spans="1:22" ht="14.25">
      <c r="A288" s="142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</row>
    <row r="289" spans="1:22" ht="14.25">
      <c r="A289" s="142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</row>
    <row r="290" spans="1:22" ht="14.25">
      <c r="A290" s="142"/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</row>
    <row r="291" spans="1:22" ht="14.25">
      <c r="A291" s="142"/>
      <c r="B291" s="142"/>
      <c r="C291" s="142"/>
      <c r="D291" s="142"/>
      <c r="E291" s="142"/>
      <c r="F291" s="142"/>
      <c r="G291" s="142"/>
      <c r="H291" s="142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</row>
    <row r="292" spans="1:22" ht="14.25">
      <c r="A292" s="142"/>
      <c r="B292" s="142"/>
      <c r="C292" s="142"/>
      <c r="D292" s="142"/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</row>
    <row r="293" spans="1:22" ht="14.25">
      <c r="A293" s="142"/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</row>
    <row r="294" spans="1:22" ht="14.25">
      <c r="A294" s="142"/>
      <c r="B294" s="142"/>
      <c r="C294" s="142"/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</row>
    <row r="295" spans="1:22" ht="14.25">
      <c r="A295" s="142"/>
      <c r="B295" s="142"/>
      <c r="C295" s="142"/>
      <c r="D295" s="142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</row>
    <row r="296" spans="1:22" ht="14.25">
      <c r="A296" s="142"/>
      <c r="B296" s="142"/>
      <c r="C296" s="142"/>
      <c r="D296" s="142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</row>
    <row r="297" spans="1:22" ht="14.25">
      <c r="A297" s="142"/>
      <c r="B297" s="142"/>
      <c r="C297" s="142"/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</row>
    <row r="298" spans="1:22" ht="14.25">
      <c r="A298" s="142"/>
      <c r="B298" s="142"/>
      <c r="C298" s="142"/>
      <c r="D298" s="142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</row>
    <row r="299" spans="1:22" ht="14.25">
      <c r="A299" s="142"/>
      <c r="B299" s="142"/>
      <c r="C299" s="142"/>
      <c r="D299" s="142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</row>
    <row r="300" spans="1:22" ht="14.25">
      <c r="A300" s="142"/>
      <c r="B300" s="142"/>
      <c r="C300" s="142"/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</row>
    <row r="301" spans="1:22" ht="14.25">
      <c r="A301" s="142"/>
      <c r="B301" s="142"/>
      <c r="C301" s="142"/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</row>
    <row r="302" spans="1:22" ht="14.25">
      <c r="A302" s="142"/>
      <c r="B302" s="142"/>
      <c r="C302" s="142"/>
      <c r="D302" s="142"/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</row>
    <row r="303" spans="1:22" ht="14.25">
      <c r="A303" s="142"/>
      <c r="B303" s="142"/>
      <c r="C303" s="142"/>
      <c r="D303" s="142"/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</row>
    <row r="304" spans="1:22" ht="14.25">
      <c r="A304" s="142"/>
      <c r="B304" s="142"/>
      <c r="C304" s="142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</row>
    <row r="305" spans="1:22" ht="14.25">
      <c r="A305" s="142"/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</row>
    <row r="306" spans="1:22" ht="14.25">
      <c r="A306" s="142"/>
      <c r="B306" s="142"/>
      <c r="C306" s="142"/>
      <c r="D306" s="142"/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</row>
    <row r="307" spans="1:22" ht="14.25">
      <c r="A307" s="142"/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</row>
    <row r="308" spans="1:22" ht="14.25">
      <c r="A308" s="142"/>
      <c r="B308" s="142"/>
      <c r="C308" s="142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</row>
    <row r="309" spans="1:22" ht="14.25">
      <c r="A309" s="142"/>
      <c r="B309" s="142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</row>
    <row r="310" spans="1:22" ht="14.25">
      <c r="A310" s="142"/>
      <c r="B310" s="142"/>
      <c r="C310" s="142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</row>
    <row r="311" spans="1:22" ht="14.25">
      <c r="A311" s="142"/>
      <c r="B311" s="142"/>
      <c r="C311" s="142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</row>
    <row r="312" spans="1:22" ht="14.25">
      <c r="A312" s="142"/>
      <c r="B312" s="142"/>
      <c r="C312" s="142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</row>
    <row r="313" spans="1:22" ht="14.25">
      <c r="A313" s="142"/>
      <c r="B313" s="142"/>
      <c r="C313" s="142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</row>
    <row r="314" spans="1:22" ht="14.25">
      <c r="A314" s="142"/>
      <c r="B314" s="142"/>
      <c r="C314" s="142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</row>
    <row r="315" spans="1:22" ht="14.25">
      <c r="A315" s="142"/>
      <c r="B315" s="142"/>
      <c r="C315" s="142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</row>
    <row r="316" spans="1:22" ht="14.25">
      <c r="A316" s="142"/>
      <c r="B316" s="142"/>
      <c r="C316" s="142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</row>
    <row r="317" spans="1:22" ht="14.25">
      <c r="A317" s="142"/>
      <c r="B317" s="142"/>
      <c r="C317" s="142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</row>
    <row r="318" spans="1:22" ht="14.25">
      <c r="A318" s="142"/>
      <c r="B318" s="142"/>
      <c r="C318" s="142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</row>
    <row r="319" spans="1:22" ht="14.25">
      <c r="A319" s="142"/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</row>
    <row r="320" spans="1:22" ht="14.25">
      <c r="A320" s="142"/>
      <c r="B320" s="142"/>
      <c r="C320" s="142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</row>
    <row r="321" spans="1:22" ht="14.25">
      <c r="A321" s="142"/>
      <c r="B321" s="142"/>
      <c r="C321" s="142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</row>
    <row r="322" spans="1:22" ht="14.25">
      <c r="A322" s="142"/>
      <c r="B322" s="142"/>
      <c r="C322" s="142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</row>
    <row r="323" spans="1:22" ht="14.25">
      <c r="A323" s="142"/>
      <c r="B323" s="142"/>
      <c r="C323" s="142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</row>
    <row r="324" spans="1:22" ht="14.25">
      <c r="A324" s="142"/>
      <c r="B324" s="142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</row>
    <row r="325" spans="1:22" ht="14.25">
      <c r="A325" s="142"/>
      <c r="B325" s="142"/>
      <c r="C325" s="142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</row>
    <row r="326" spans="1:22" ht="14.25">
      <c r="A326" s="142"/>
      <c r="B326" s="142"/>
      <c r="C326" s="142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</row>
    <row r="327" spans="1:22" ht="14.25">
      <c r="A327" s="142"/>
      <c r="B327" s="142"/>
      <c r="C327" s="142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</row>
    <row r="328" spans="1:22" ht="14.25">
      <c r="A328" s="142"/>
      <c r="B328" s="142"/>
      <c r="C328" s="142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</row>
    <row r="329" spans="1:22" ht="14.25">
      <c r="A329" s="142"/>
      <c r="B329" s="142"/>
      <c r="C329" s="142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</row>
    <row r="330" spans="1:22" ht="14.25">
      <c r="A330" s="142"/>
      <c r="B330" s="142"/>
      <c r="C330" s="142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</row>
    <row r="331" spans="1:22" ht="14.25">
      <c r="A331" s="142"/>
      <c r="B331" s="142"/>
      <c r="C331" s="142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</row>
    <row r="332" spans="1:22" ht="14.25">
      <c r="A332" s="142"/>
      <c r="B332" s="142"/>
      <c r="C332" s="142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</row>
    <row r="333" spans="1:22" ht="14.25">
      <c r="A333" s="142"/>
      <c r="B333" s="142"/>
      <c r="C333" s="142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</row>
    <row r="334" spans="1:22" ht="14.25">
      <c r="A334" s="142"/>
      <c r="B334" s="142"/>
      <c r="C334" s="142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</row>
    <row r="335" spans="1:22" ht="14.25">
      <c r="A335" s="142"/>
      <c r="B335" s="142"/>
      <c r="C335" s="142"/>
      <c r="D335" s="142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</row>
    <row r="336" spans="1:22" ht="14.25">
      <c r="A336" s="142"/>
      <c r="B336" s="142"/>
      <c r="C336" s="142"/>
      <c r="D336" s="142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</row>
    <row r="337" spans="1:22" ht="14.25">
      <c r="A337" s="142"/>
      <c r="B337" s="142"/>
      <c r="C337" s="142"/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</row>
    <row r="338" spans="1:22" ht="14.25">
      <c r="A338" s="142"/>
      <c r="B338" s="142"/>
      <c r="C338" s="142"/>
      <c r="D338" s="142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</row>
    <row r="339" spans="1:22" ht="14.25">
      <c r="A339" s="142"/>
      <c r="B339" s="142"/>
      <c r="C339" s="142"/>
      <c r="D339" s="142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</row>
    <row r="340" spans="1:22" ht="14.25">
      <c r="A340" s="142"/>
      <c r="B340" s="142"/>
      <c r="C340" s="142"/>
      <c r="D340" s="142"/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</row>
    <row r="341" spans="1:22" ht="14.25">
      <c r="A341" s="142"/>
      <c r="B341" s="142"/>
      <c r="C341" s="142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</row>
    <row r="342" spans="1:22" ht="14.25">
      <c r="A342" s="142"/>
      <c r="B342" s="142"/>
      <c r="C342" s="142"/>
      <c r="D342" s="142"/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</row>
    <row r="343" spans="1:22" ht="14.25">
      <c r="A343" s="142"/>
      <c r="B343" s="142"/>
      <c r="C343" s="142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</row>
    <row r="344" spans="1:22" ht="14.25">
      <c r="A344" s="142"/>
      <c r="B344" s="142"/>
      <c r="C344" s="142"/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</row>
    <row r="345" spans="1:22" ht="14.25">
      <c r="A345" s="142"/>
      <c r="B345" s="142"/>
      <c r="C345" s="142"/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</row>
    <row r="346" spans="1:22" ht="14.25">
      <c r="A346" s="142"/>
      <c r="B346" s="142"/>
      <c r="C346" s="142"/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</row>
    <row r="347" spans="1:22" ht="14.25">
      <c r="A347" s="142"/>
      <c r="B347" s="142"/>
      <c r="C347" s="142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</row>
    <row r="348" spans="1:22" ht="14.25">
      <c r="A348" s="142"/>
      <c r="B348" s="142"/>
      <c r="C348" s="142"/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</row>
    <row r="349" spans="1:22" ht="14.25">
      <c r="A349" s="142"/>
      <c r="B349" s="142"/>
      <c r="C349" s="142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</row>
    <row r="350" spans="1:22" ht="14.25">
      <c r="A350" s="142"/>
      <c r="B350" s="142"/>
      <c r="C350" s="142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</row>
    <row r="351" spans="1:22" ht="14.25">
      <c r="A351" s="142"/>
      <c r="B351" s="142"/>
      <c r="C351" s="142"/>
      <c r="D351" s="142"/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</row>
    <row r="352" spans="1:22" ht="14.25">
      <c r="A352" s="142"/>
      <c r="B352" s="142"/>
      <c r="C352" s="142"/>
      <c r="D352" s="142"/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</row>
    <row r="353" spans="1:22" ht="14.25">
      <c r="A353" s="142"/>
      <c r="B353" s="142"/>
      <c r="C353" s="142"/>
      <c r="D353" s="142"/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</row>
    <row r="354" spans="1:22" ht="14.25">
      <c r="A354" s="142"/>
      <c r="B354" s="142"/>
      <c r="C354" s="142"/>
      <c r="D354" s="142"/>
      <c r="E354" s="142"/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</row>
    <row r="355" spans="1:22" ht="14.25">
      <c r="A355" s="142"/>
      <c r="B355" s="142"/>
      <c r="C355" s="142"/>
      <c r="D355" s="142"/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</row>
    <row r="356" spans="1:22" ht="14.25">
      <c r="A356" s="142"/>
      <c r="B356" s="142"/>
      <c r="C356" s="142"/>
      <c r="D356" s="142"/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</row>
    <row r="357" spans="1:22" ht="14.25">
      <c r="A357" s="142"/>
      <c r="B357" s="142"/>
      <c r="C357" s="142"/>
      <c r="D357" s="142"/>
      <c r="E357" s="142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</row>
    <row r="358" spans="1:22" ht="14.25">
      <c r="A358" s="142"/>
      <c r="B358" s="142"/>
      <c r="C358" s="142"/>
      <c r="D358" s="142"/>
      <c r="E358" s="142"/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</row>
    <row r="359" spans="1:22" ht="14.25">
      <c r="A359" s="142"/>
      <c r="B359" s="142"/>
      <c r="C359" s="142"/>
      <c r="D359" s="142"/>
      <c r="E359" s="142"/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</row>
    <row r="360" spans="1:22" ht="14.25">
      <c r="A360" s="142"/>
      <c r="B360" s="142"/>
      <c r="C360" s="142"/>
      <c r="D360" s="142"/>
      <c r="E360" s="142"/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</row>
    <row r="361" spans="1:22" ht="14.25">
      <c r="A361" s="142"/>
      <c r="B361" s="142"/>
      <c r="C361" s="142"/>
      <c r="D361" s="142"/>
      <c r="E361" s="142"/>
      <c r="F361" s="142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</row>
    <row r="362" spans="1:22" ht="14.25">
      <c r="A362" s="142"/>
      <c r="B362" s="142"/>
      <c r="C362" s="142"/>
      <c r="D362" s="142"/>
      <c r="E362" s="142"/>
      <c r="F362" s="142"/>
      <c r="G362" s="142"/>
      <c r="H362" s="142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</row>
    <row r="363" spans="1:22" ht="14.25">
      <c r="A363" s="142"/>
      <c r="B363" s="142"/>
      <c r="C363" s="142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</row>
    <row r="364" spans="1:22" ht="14.25">
      <c r="A364" s="142"/>
      <c r="B364" s="142"/>
      <c r="C364" s="142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</row>
    <row r="365" spans="1:22" ht="14.25">
      <c r="A365" s="142"/>
      <c r="B365" s="142"/>
      <c r="C365" s="142"/>
      <c r="D365" s="142"/>
      <c r="E365" s="142"/>
      <c r="F365" s="142"/>
      <c r="G365" s="142"/>
      <c r="H365" s="142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</row>
    <row r="366" spans="1:22" ht="14.25">
      <c r="A366" s="142"/>
      <c r="B366" s="142"/>
      <c r="C366" s="142"/>
      <c r="D366" s="142"/>
      <c r="E366" s="142"/>
      <c r="F366" s="142"/>
      <c r="G366" s="142"/>
      <c r="H366" s="142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</row>
    <row r="367" spans="1:22" ht="14.25">
      <c r="A367" s="142"/>
      <c r="B367" s="142"/>
      <c r="C367" s="142"/>
      <c r="D367" s="142"/>
      <c r="E367" s="142"/>
      <c r="F367" s="142"/>
      <c r="G367" s="142"/>
      <c r="H367" s="142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</row>
    <row r="368" spans="1:22" ht="14.25">
      <c r="A368" s="142"/>
      <c r="B368" s="142"/>
      <c r="C368" s="142"/>
      <c r="D368" s="142"/>
      <c r="E368" s="142"/>
      <c r="F368" s="142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</row>
    <row r="369" spans="1:22" ht="14.25">
      <c r="A369" s="142"/>
      <c r="B369" s="142"/>
      <c r="C369" s="142"/>
      <c r="D369" s="142"/>
      <c r="E369" s="142"/>
      <c r="F369" s="142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</row>
    <row r="370" spans="1:22" ht="14.25">
      <c r="A370" s="142"/>
      <c r="B370" s="142"/>
      <c r="C370" s="142"/>
      <c r="D370" s="142"/>
      <c r="E370" s="142"/>
      <c r="F370" s="142"/>
      <c r="G370" s="142"/>
      <c r="H370" s="142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</row>
    <row r="371" spans="1:22" ht="14.25">
      <c r="A371" s="142"/>
      <c r="B371" s="142"/>
      <c r="C371" s="142"/>
      <c r="D371" s="142"/>
      <c r="E371" s="142"/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</row>
    <row r="372" spans="1:22" ht="14.25">
      <c r="A372" s="142"/>
      <c r="B372" s="142"/>
      <c r="C372" s="142"/>
      <c r="D372" s="142"/>
      <c r="E372" s="142"/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</row>
    <row r="373" spans="1:22" ht="14.25">
      <c r="A373" s="142"/>
      <c r="B373" s="142"/>
      <c r="C373" s="142"/>
      <c r="D373" s="142"/>
      <c r="E373" s="142"/>
      <c r="F373" s="142"/>
      <c r="G373" s="142"/>
      <c r="H373" s="142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</row>
    <row r="374" spans="1:22" ht="14.25">
      <c r="A374" s="142"/>
      <c r="B374" s="142"/>
      <c r="C374" s="142"/>
      <c r="D374" s="142"/>
      <c r="E374" s="142"/>
      <c r="F374" s="142"/>
      <c r="G374" s="142"/>
      <c r="H374" s="142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</row>
    <row r="375" spans="1:22" ht="14.25">
      <c r="A375" s="142"/>
      <c r="B375" s="142"/>
      <c r="C375" s="142"/>
      <c r="D375" s="142"/>
      <c r="E375" s="142"/>
      <c r="F375" s="142"/>
      <c r="G375" s="142"/>
      <c r="H375" s="142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</row>
    <row r="376" spans="1:22" ht="14.25">
      <c r="A376" s="142"/>
      <c r="B376" s="142"/>
      <c r="C376" s="142"/>
      <c r="D376" s="142"/>
      <c r="E376" s="142"/>
      <c r="F376" s="142"/>
      <c r="G376" s="142"/>
      <c r="H376" s="142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</row>
    <row r="377" spans="1:22" ht="14.25">
      <c r="A377" s="142"/>
      <c r="B377" s="142"/>
      <c r="C377" s="142"/>
      <c r="D377" s="142"/>
      <c r="E377" s="142"/>
      <c r="F377" s="142"/>
      <c r="G377" s="142"/>
      <c r="H377" s="142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</row>
    <row r="378" spans="1:22" ht="14.25">
      <c r="A378" s="142"/>
      <c r="B378" s="142"/>
      <c r="C378" s="142"/>
      <c r="D378" s="142"/>
      <c r="E378" s="142"/>
      <c r="F378" s="142"/>
      <c r="G378" s="142"/>
      <c r="H378" s="142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</row>
    <row r="379" spans="1:22" ht="14.25">
      <c r="A379" s="142"/>
      <c r="B379" s="142"/>
      <c r="C379" s="142"/>
      <c r="D379" s="142"/>
      <c r="E379" s="142"/>
      <c r="F379" s="142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</row>
    <row r="380" spans="1:22" ht="14.25">
      <c r="A380" s="142"/>
      <c r="B380" s="142"/>
      <c r="C380" s="142"/>
      <c r="D380" s="142"/>
      <c r="E380" s="142"/>
      <c r="F380" s="142"/>
      <c r="G380" s="142"/>
      <c r="H380" s="142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</row>
    <row r="381" spans="1:22" ht="14.25">
      <c r="A381" s="142"/>
      <c r="B381" s="142"/>
      <c r="C381" s="142"/>
      <c r="D381" s="142"/>
      <c r="E381" s="142"/>
      <c r="F381" s="142"/>
      <c r="G381" s="142"/>
      <c r="H381" s="142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</row>
    <row r="382" spans="1:22" ht="14.25">
      <c r="A382" s="142"/>
      <c r="B382" s="142"/>
      <c r="C382" s="142"/>
      <c r="D382" s="142"/>
      <c r="E382" s="142"/>
      <c r="F382" s="142"/>
      <c r="G382" s="142"/>
      <c r="H382" s="142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</row>
    <row r="383" spans="1:22" ht="14.25">
      <c r="A383" s="142"/>
      <c r="B383" s="142"/>
      <c r="C383" s="142"/>
      <c r="D383" s="142"/>
      <c r="E383" s="142"/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</row>
    <row r="384" spans="1:22" ht="14.25">
      <c r="A384" s="142"/>
      <c r="B384" s="142"/>
      <c r="C384" s="142"/>
      <c r="D384" s="142"/>
      <c r="E384" s="142"/>
      <c r="F384" s="142"/>
      <c r="G384" s="142"/>
      <c r="H384" s="142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</row>
    <row r="385" spans="1:22" ht="14.25">
      <c r="A385" s="142"/>
      <c r="B385" s="142"/>
      <c r="C385" s="142"/>
      <c r="D385" s="142"/>
      <c r="E385" s="142"/>
      <c r="F385" s="142"/>
      <c r="G385" s="142"/>
      <c r="H385" s="142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</row>
    <row r="386" spans="1:22" ht="14.25">
      <c r="A386" s="142"/>
      <c r="B386" s="142"/>
      <c r="C386" s="142"/>
      <c r="D386" s="142"/>
      <c r="E386" s="142"/>
      <c r="F386" s="142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</row>
    <row r="387" spans="1:22" ht="14.25">
      <c r="A387" s="142"/>
      <c r="B387" s="142"/>
      <c r="C387" s="142"/>
      <c r="D387" s="142"/>
      <c r="E387" s="142"/>
      <c r="F387" s="142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</row>
    <row r="388" spans="1:22" ht="14.25">
      <c r="A388" s="142"/>
      <c r="B388" s="142"/>
      <c r="C388" s="142"/>
      <c r="D388" s="142"/>
      <c r="E388" s="142"/>
      <c r="F388" s="142"/>
      <c r="G388" s="142"/>
      <c r="H388" s="142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</row>
    <row r="389" spans="1:22" ht="14.25">
      <c r="A389" s="142"/>
      <c r="B389" s="142"/>
      <c r="C389" s="142"/>
      <c r="D389" s="142"/>
      <c r="E389" s="142"/>
      <c r="F389" s="142"/>
      <c r="G389" s="142"/>
      <c r="H389" s="142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</row>
    <row r="390" spans="1:22" ht="14.25">
      <c r="A390" s="142"/>
      <c r="B390" s="142"/>
      <c r="C390" s="142"/>
      <c r="D390" s="142"/>
      <c r="E390" s="142"/>
      <c r="F390" s="142"/>
      <c r="G390" s="142"/>
      <c r="H390" s="142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</row>
    <row r="391" spans="1:22" ht="14.25">
      <c r="A391" s="142"/>
      <c r="B391" s="142"/>
      <c r="C391" s="142"/>
      <c r="D391" s="142"/>
      <c r="E391" s="142"/>
      <c r="F391" s="142"/>
      <c r="G391" s="142"/>
      <c r="H391" s="142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</row>
    <row r="392" spans="1:22" ht="14.25">
      <c r="A392" s="142"/>
      <c r="B392" s="142"/>
      <c r="C392" s="142"/>
      <c r="D392" s="142"/>
      <c r="E392" s="142"/>
      <c r="F392" s="142"/>
      <c r="G392" s="142"/>
      <c r="H392" s="142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</row>
    <row r="393" spans="1:22" ht="14.25">
      <c r="A393" s="142"/>
      <c r="B393" s="142"/>
      <c r="C393" s="142"/>
      <c r="D393" s="142"/>
      <c r="E393" s="142"/>
      <c r="F393" s="142"/>
      <c r="G393" s="142"/>
      <c r="H393" s="142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</row>
    <row r="394" spans="1:22" ht="14.25">
      <c r="A394" s="142"/>
      <c r="B394" s="142"/>
      <c r="C394" s="142"/>
      <c r="D394" s="142"/>
      <c r="E394" s="142"/>
      <c r="F394" s="142"/>
      <c r="G394" s="142"/>
      <c r="H394" s="142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</row>
    <row r="395" spans="1:22" ht="14.25">
      <c r="A395" s="142"/>
      <c r="B395" s="142"/>
      <c r="C395" s="142"/>
      <c r="D395" s="142"/>
      <c r="E395" s="142"/>
      <c r="F395" s="142"/>
      <c r="G395" s="142"/>
      <c r="H395" s="142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</row>
    <row r="396" spans="1:22" ht="14.25">
      <c r="A396" s="142"/>
      <c r="B396" s="142"/>
      <c r="C396" s="142"/>
      <c r="D396" s="142"/>
      <c r="E396" s="142"/>
      <c r="F396" s="142"/>
      <c r="G396" s="142"/>
      <c r="H396" s="142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</row>
    <row r="397" spans="1:22" ht="14.25">
      <c r="A397" s="142"/>
      <c r="B397" s="142"/>
      <c r="C397" s="142"/>
      <c r="D397" s="142"/>
      <c r="E397" s="142"/>
      <c r="F397" s="142"/>
      <c r="G397" s="142"/>
      <c r="H397" s="142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</row>
    <row r="398" spans="1:22" ht="14.25">
      <c r="A398" s="142"/>
      <c r="B398" s="142"/>
      <c r="C398" s="142"/>
      <c r="D398" s="142"/>
      <c r="E398" s="142"/>
      <c r="F398" s="142"/>
      <c r="G398" s="142"/>
      <c r="H398" s="142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</row>
    <row r="399" spans="1:22" ht="14.25">
      <c r="A399" s="142"/>
      <c r="B399" s="142"/>
      <c r="C399" s="142"/>
      <c r="D399" s="142"/>
      <c r="E399" s="142"/>
      <c r="F399" s="142"/>
      <c r="G399" s="142"/>
      <c r="H399" s="142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</row>
    <row r="400" spans="1:22" ht="14.25">
      <c r="A400" s="142"/>
      <c r="B400" s="142"/>
      <c r="C400" s="142"/>
      <c r="D400" s="142"/>
      <c r="E400" s="142"/>
      <c r="F400" s="142"/>
      <c r="G400" s="142"/>
      <c r="H400" s="142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</row>
    <row r="401" spans="1:22" ht="14.25">
      <c r="A401" s="142"/>
      <c r="B401" s="142"/>
      <c r="C401" s="142"/>
      <c r="D401" s="142"/>
      <c r="E401" s="142"/>
      <c r="F401" s="142"/>
      <c r="G401" s="142"/>
      <c r="H401" s="142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</row>
    <row r="402" spans="1:22" ht="14.25">
      <c r="A402" s="142"/>
      <c r="B402" s="142"/>
      <c r="C402" s="142"/>
      <c r="D402" s="142"/>
      <c r="E402" s="142"/>
      <c r="F402" s="142"/>
      <c r="G402" s="142"/>
      <c r="H402" s="142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</row>
    <row r="403" spans="1:22" ht="14.25">
      <c r="A403" s="142"/>
      <c r="B403" s="142"/>
      <c r="C403" s="142"/>
      <c r="D403" s="142"/>
      <c r="E403" s="142"/>
      <c r="F403" s="142"/>
      <c r="G403" s="142"/>
      <c r="H403" s="142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</row>
    <row r="404" spans="1:22" ht="14.25">
      <c r="A404" s="142"/>
      <c r="B404" s="142"/>
      <c r="C404" s="142"/>
      <c r="D404" s="142"/>
      <c r="E404" s="142"/>
      <c r="F404" s="142"/>
      <c r="G404" s="142"/>
      <c r="H404" s="142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</row>
    <row r="405" spans="1:22" ht="14.25">
      <c r="A405" s="142"/>
      <c r="B405" s="142"/>
      <c r="C405" s="142"/>
      <c r="D405" s="142"/>
      <c r="E405" s="142"/>
      <c r="F405" s="142"/>
      <c r="G405" s="142"/>
      <c r="H405" s="142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</row>
    <row r="406" spans="1:22" ht="14.25">
      <c r="A406" s="142"/>
      <c r="B406" s="142"/>
      <c r="C406" s="142"/>
      <c r="D406" s="142"/>
      <c r="E406" s="142"/>
      <c r="F406" s="142"/>
      <c r="G406" s="142"/>
      <c r="H406" s="142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</row>
    <row r="407" spans="1:22" ht="14.25">
      <c r="A407" s="142"/>
      <c r="B407" s="142"/>
      <c r="C407" s="142"/>
      <c r="D407" s="142"/>
      <c r="E407" s="142"/>
      <c r="F407" s="142"/>
      <c r="G407" s="142"/>
      <c r="H407" s="142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</row>
    <row r="408" spans="1:22" ht="14.25">
      <c r="A408" s="142"/>
      <c r="B408" s="142"/>
      <c r="C408" s="142"/>
      <c r="D408" s="142"/>
      <c r="E408" s="142"/>
      <c r="F408" s="142"/>
      <c r="G408" s="142"/>
      <c r="H408" s="142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</row>
    <row r="409" spans="1:22" ht="14.25">
      <c r="A409" s="142"/>
      <c r="B409" s="142"/>
      <c r="C409" s="142"/>
      <c r="D409" s="142"/>
      <c r="E409" s="142"/>
      <c r="F409" s="142"/>
      <c r="G409" s="142"/>
      <c r="H409" s="142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</row>
    <row r="410" spans="1:22" ht="14.25">
      <c r="A410" s="142"/>
      <c r="B410" s="142"/>
      <c r="C410" s="142"/>
      <c r="D410" s="142"/>
      <c r="E410" s="142"/>
      <c r="F410" s="142"/>
      <c r="G410" s="142"/>
      <c r="H410" s="142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</row>
    <row r="411" spans="1:22" ht="14.25">
      <c r="A411" s="142"/>
      <c r="B411" s="142"/>
      <c r="C411" s="142"/>
      <c r="D411" s="142"/>
      <c r="E411" s="142"/>
      <c r="F411" s="142"/>
      <c r="G411" s="142"/>
      <c r="H411" s="142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</row>
    <row r="412" spans="1:22" ht="14.25">
      <c r="A412" s="142"/>
      <c r="B412" s="142"/>
      <c r="C412" s="142"/>
      <c r="D412" s="142"/>
      <c r="E412" s="142"/>
      <c r="F412" s="142"/>
      <c r="G412" s="142"/>
      <c r="H412" s="142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</row>
    <row r="413" spans="1:22" ht="14.25">
      <c r="A413" s="142"/>
      <c r="B413" s="142"/>
      <c r="C413" s="142"/>
      <c r="D413" s="142"/>
      <c r="E413" s="142"/>
      <c r="F413" s="142"/>
      <c r="G413" s="142"/>
      <c r="H413" s="142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</row>
    <row r="414" spans="1:22" ht="14.25">
      <c r="A414" s="142"/>
      <c r="B414" s="142"/>
      <c r="C414" s="142"/>
      <c r="D414" s="142"/>
      <c r="E414" s="142"/>
      <c r="F414" s="142"/>
      <c r="G414" s="142"/>
      <c r="H414" s="142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</row>
    <row r="415" spans="1:22" ht="14.25">
      <c r="A415" s="142"/>
      <c r="B415" s="142"/>
      <c r="C415" s="142"/>
      <c r="D415" s="142"/>
      <c r="E415" s="142"/>
      <c r="F415" s="142"/>
      <c r="G415" s="142"/>
      <c r="H415" s="142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</row>
    <row r="416" spans="1:22" ht="14.25">
      <c r="A416" s="142"/>
      <c r="B416" s="142"/>
      <c r="C416" s="142"/>
      <c r="D416" s="142"/>
      <c r="E416" s="142"/>
      <c r="F416" s="142"/>
      <c r="G416" s="142"/>
      <c r="H416" s="142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</row>
    <row r="417" spans="1:22" ht="14.25">
      <c r="A417" s="142"/>
      <c r="B417" s="142"/>
      <c r="C417" s="142"/>
      <c r="D417" s="142"/>
      <c r="E417" s="142"/>
      <c r="F417" s="142"/>
      <c r="G417" s="142"/>
      <c r="H417" s="142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</row>
    <row r="418" spans="1:22" ht="14.25">
      <c r="A418" s="142"/>
      <c r="B418" s="142"/>
      <c r="C418" s="142"/>
      <c r="D418" s="142"/>
      <c r="E418" s="142"/>
      <c r="F418" s="142"/>
      <c r="G418" s="142"/>
      <c r="H418" s="142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</row>
    <row r="419" spans="1:22" ht="14.25">
      <c r="A419" s="142"/>
      <c r="B419" s="142"/>
      <c r="C419" s="142"/>
      <c r="D419" s="142"/>
      <c r="E419" s="142"/>
      <c r="F419" s="142"/>
      <c r="G419" s="142"/>
      <c r="H419" s="142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</row>
    <row r="420" spans="1:22" ht="14.25">
      <c r="A420" s="142"/>
      <c r="B420" s="142"/>
      <c r="C420" s="142"/>
      <c r="D420" s="142"/>
      <c r="E420" s="142"/>
      <c r="F420" s="142"/>
      <c r="G420" s="142"/>
      <c r="H420" s="142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</row>
    <row r="421" spans="1:22" ht="14.25">
      <c r="A421" s="142"/>
      <c r="B421" s="142"/>
      <c r="C421" s="142"/>
      <c r="D421" s="142"/>
      <c r="E421" s="142"/>
      <c r="F421" s="142"/>
      <c r="G421" s="142"/>
      <c r="H421" s="142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</row>
    <row r="422" spans="1:22" ht="14.25">
      <c r="A422" s="142"/>
      <c r="B422" s="142"/>
      <c r="C422" s="142"/>
      <c r="D422" s="142"/>
      <c r="E422" s="142"/>
      <c r="F422" s="142"/>
      <c r="G422" s="142"/>
      <c r="H422" s="142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</row>
    <row r="423" spans="1:22" ht="14.25">
      <c r="A423" s="142"/>
      <c r="B423" s="142"/>
      <c r="C423" s="142"/>
      <c r="D423" s="142"/>
      <c r="E423" s="142"/>
      <c r="F423" s="142"/>
      <c r="G423" s="142"/>
      <c r="H423" s="142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</row>
    <row r="424" spans="1:22" ht="14.25">
      <c r="A424" s="142"/>
      <c r="B424" s="142"/>
      <c r="C424" s="142"/>
      <c r="D424" s="142"/>
      <c r="E424" s="142"/>
      <c r="F424" s="142"/>
      <c r="G424" s="142"/>
      <c r="H424" s="142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</row>
    <row r="425" spans="1:22" ht="14.25">
      <c r="A425" s="142"/>
      <c r="B425" s="142"/>
      <c r="C425" s="142"/>
      <c r="D425" s="142"/>
      <c r="E425" s="142"/>
      <c r="F425" s="142"/>
      <c r="G425" s="142"/>
      <c r="H425" s="142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</row>
    <row r="426" spans="1:22" ht="14.25">
      <c r="A426" s="142"/>
      <c r="B426" s="142"/>
      <c r="C426" s="142"/>
      <c r="D426" s="142"/>
      <c r="E426" s="142"/>
      <c r="F426" s="142"/>
      <c r="G426" s="142"/>
      <c r="H426" s="142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</row>
    <row r="427" spans="1:22" ht="14.25">
      <c r="A427" s="142"/>
      <c r="B427" s="142"/>
      <c r="C427" s="142"/>
      <c r="D427" s="142"/>
      <c r="E427" s="142"/>
      <c r="F427" s="142"/>
      <c r="G427" s="142"/>
      <c r="H427" s="142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</row>
    <row r="428" spans="1:22" ht="14.25">
      <c r="A428" s="142"/>
      <c r="B428" s="142"/>
      <c r="C428" s="142"/>
      <c r="D428" s="142"/>
      <c r="E428" s="142"/>
      <c r="F428" s="142"/>
      <c r="G428" s="142"/>
      <c r="H428" s="142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</row>
    <row r="429" spans="1:22" ht="14.25">
      <c r="A429" s="142"/>
      <c r="B429" s="142"/>
      <c r="C429" s="142"/>
      <c r="D429" s="142"/>
      <c r="E429" s="142"/>
      <c r="F429" s="142"/>
      <c r="G429" s="142"/>
      <c r="H429" s="142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</row>
    <row r="430" spans="1:22" ht="14.25">
      <c r="A430" s="142"/>
      <c r="B430" s="142"/>
      <c r="C430" s="142"/>
      <c r="D430" s="142"/>
      <c r="E430" s="142"/>
      <c r="F430" s="142"/>
      <c r="G430" s="142"/>
      <c r="H430" s="142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</row>
    <row r="431" spans="1:22" ht="14.25">
      <c r="A431" s="142"/>
      <c r="B431" s="142"/>
      <c r="C431" s="142"/>
      <c r="D431" s="142"/>
      <c r="E431" s="142"/>
      <c r="F431" s="142"/>
      <c r="G431" s="142"/>
      <c r="H431" s="142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</row>
    <row r="432" spans="1:22" ht="14.25">
      <c r="A432" s="142"/>
      <c r="B432" s="142"/>
      <c r="C432" s="142"/>
      <c r="D432" s="142"/>
      <c r="E432" s="142"/>
      <c r="F432" s="142"/>
      <c r="G432" s="142"/>
      <c r="H432" s="142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</row>
    <row r="433" spans="1:22" ht="14.25">
      <c r="A433" s="142"/>
      <c r="B433" s="142"/>
      <c r="C433" s="142"/>
      <c r="D433" s="142"/>
      <c r="E433" s="142"/>
      <c r="F433" s="142"/>
      <c r="G433" s="142"/>
      <c r="H433" s="142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</row>
    <row r="434" spans="1:22" ht="14.25">
      <c r="A434" s="142"/>
      <c r="B434" s="142"/>
      <c r="C434" s="142"/>
      <c r="D434" s="142"/>
      <c r="E434" s="142"/>
      <c r="F434" s="142"/>
      <c r="G434" s="142"/>
      <c r="H434" s="142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</row>
    <row r="435" spans="1:22" ht="14.25">
      <c r="A435" s="142"/>
      <c r="B435" s="142"/>
      <c r="C435" s="142"/>
      <c r="D435" s="142"/>
      <c r="E435" s="142"/>
      <c r="F435" s="142"/>
      <c r="G435" s="142"/>
      <c r="H435" s="142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</row>
    <row r="436" spans="1:22" ht="14.25">
      <c r="A436" s="142"/>
      <c r="B436" s="142"/>
      <c r="C436" s="142"/>
      <c r="D436" s="142"/>
      <c r="E436" s="142"/>
      <c r="F436" s="142"/>
      <c r="G436" s="142"/>
      <c r="H436" s="142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</row>
    <row r="437" spans="1:22" ht="14.25">
      <c r="A437" s="142"/>
      <c r="B437" s="142"/>
      <c r="C437" s="142"/>
      <c r="D437" s="142"/>
      <c r="E437" s="142"/>
      <c r="F437" s="142"/>
      <c r="G437" s="142"/>
      <c r="H437" s="142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</row>
    <row r="438" spans="1:22" ht="14.25">
      <c r="A438" s="142"/>
      <c r="B438" s="142"/>
      <c r="C438" s="142"/>
      <c r="D438" s="142"/>
      <c r="E438" s="142"/>
      <c r="F438" s="142"/>
      <c r="G438" s="142"/>
      <c r="H438" s="142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</row>
    <row r="439" spans="1:22" ht="14.25">
      <c r="A439" s="142"/>
      <c r="B439" s="142"/>
      <c r="C439" s="142"/>
      <c r="D439" s="142"/>
      <c r="E439" s="142"/>
      <c r="F439" s="142"/>
      <c r="G439" s="142"/>
      <c r="H439" s="142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</row>
    <row r="440" spans="1:22" ht="14.25">
      <c r="A440" s="142"/>
      <c r="B440" s="142"/>
      <c r="C440" s="142"/>
      <c r="D440" s="142"/>
      <c r="E440" s="142"/>
      <c r="F440" s="142"/>
      <c r="G440" s="142"/>
      <c r="H440" s="142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</row>
    <row r="441" spans="1:22" ht="14.25">
      <c r="A441" s="142"/>
      <c r="B441" s="142"/>
      <c r="C441" s="142"/>
      <c r="D441" s="142"/>
      <c r="E441" s="142"/>
      <c r="F441" s="142"/>
      <c r="G441" s="142"/>
      <c r="H441" s="142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</row>
    <row r="442" spans="1:22" ht="14.25">
      <c r="A442" s="142"/>
      <c r="B442" s="142"/>
      <c r="C442" s="142"/>
      <c r="D442" s="142"/>
      <c r="E442" s="142"/>
      <c r="F442" s="142"/>
      <c r="G442" s="142"/>
      <c r="H442" s="142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</row>
    <row r="443" spans="1:22" ht="14.25">
      <c r="A443" s="142"/>
      <c r="B443" s="142"/>
      <c r="C443" s="142"/>
      <c r="D443" s="142"/>
      <c r="E443" s="142"/>
      <c r="F443" s="142"/>
      <c r="G443" s="142"/>
      <c r="H443" s="142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</row>
    <row r="444" spans="1:22" ht="14.25">
      <c r="A444" s="142"/>
      <c r="B444" s="142"/>
      <c r="C444" s="142"/>
      <c r="D444" s="142"/>
      <c r="E444" s="142"/>
      <c r="F444" s="142"/>
      <c r="G444" s="142"/>
      <c r="H444" s="142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</row>
    <row r="445" spans="1:22" ht="14.25">
      <c r="A445" s="142"/>
      <c r="B445" s="142"/>
      <c r="C445" s="142"/>
      <c r="D445" s="142"/>
      <c r="E445" s="142"/>
      <c r="F445" s="142"/>
      <c r="G445" s="142"/>
      <c r="H445" s="142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</row>
    <row r="446" spans="1:22" ht="14.25">
      <c r="A446" s="142"/>
      <c r="B446" s="142"/>
      <c r="C446" s="142"/>
      <c r="D446" s="142"/>
      <c r="E446" s="142"/>
      <c r="F446" s="142"/>
      <c r="G446" s="142"/>
      <c r="H446" s="142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</row>
    <row r="447" spans="1:22" ht="14.25">
      <c r="A447" s="142"/>
      <c r="B447" s="142"/>
      <c r="C447" s="142"/>
      <c r="D447" s="142"/>
      <c r="E447" s="142"/>
      <c r="F447" s="142"/>
      <c r="G447" s="142"/>
      <c r="H447" s="142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</row>
    <row r="448" spans="1:22" ht="14.25">
      <c r="A448" s="142"/>
      <c r="B448" s="142"/>
      <c r="C448" s="142"/>
      <c r="D448" s="142"/>
      <c r="E448" s="142"/>
      <c r="F448" s="142"/>
      <c r="G448" s="142"/>
      <c r="H448" s="142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</row>
    <row r="449" spans="1:22" ht="14.25">
      <c r="A449" s="142"/>
      <c r="B449" s="142"/>
      <c r="C449" s="142"/>
      <c r="D449" s="142"/>
      <c r="E449" s="142"/>
      <c r="F449" s="142"/>
      <c r="G449" s="142"/>
      <c r="H449" s="142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</row>
    <row r="450" spans="1:22" ht="14.25">
      <c r="A450" s="142"/>
      <c r="B450" s="142"/>
      <c r="C450" s="142"/>
      <c r="D450" s="142"/>
      <c r="E450" s="142"/>
      <c r="F450" s="142"/>
      <c r="G450" s="142"/>
      <c r="H450" s="142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</row>
    <row r="451" spans="1:22" ht="14.25">
      <c r="A451" s="142"/>
      <c r="B451" s="142"/>
      <c r="C451" s="142"/>
      <c r="D451" s="142"/>
      <c r="E451" s="142"/>
      <c r="F451" s="142"/>
      <c r="G451" s="142"/>
      <c r="H451" s="142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</row>
    <row r="452" spans="1:22" ht="14.25">
      <c r="A452" s="142"/>
      <c r="B452" s="142"/>
      <c r="C452" s="142"/>
      <c r="D452" s="142"/>
      <c r="E452" s="142"/>
      <c r="F452" s="142"/>
      <c r="G452" s="142"/>
      <c r="H452" s="142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</row>
    <row r="453" spans="1:22" ht="14.25">
      <c r="A453" s="142"/>
      <c r="B453" s="142"/>
      <c r="C453" s="142"/>
      <c r="D453" s="142"/>
      <c r="E453" s="142"/>
      <c r="F453" s="142"/>
      <c r="G453" s="142"/>
      <c r="H453" s="142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</row>
    <row r="454" spans="1:22" ht="14.25">
      <c r="A454" s="142"/>
      <c r="B454" s="142"/>
      <c r="C454" s="142"/>
      <c r="D454" s="142"/>
      <c r="E454" s="142"/>
      <c r="F454" s="142"/>
      <c r="G454" s="142"/>
      <c r="H454" s="142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</row>
    <row r="455" spans="1:22" ht="14.25">
      <c r="A455" s="142"/>
      <c r="B455" s="142"/>
      <c r="C455" s="142"/>
      <c r="D455" s="142"/>
      <c r="E455" s="142"/>
      <c r="F455" s="142"/>
      <c r="G455" s="142"/>
      <c r="H455" s="142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</row>
    <row r="456" spans="1:22" ht="14.25">
      <c r="A456" s="142"/>
      <c r="B456" s="142"/>
      <c r="C456" s="142"/>
      <c r="D456" s="142"/>
      <c r="E456" s="142"/>
      <c r="F456" s="142"/>
      <c r="G456" s="142"/>
      <c r="H456" s="142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</row>
    <row r="457" spans="1:22" ht="14.25">
      <c r="A457" s="142"/>
      <c r="B457" s="142"/>
      <c r="C457" s="142"/>
      <c r="D457" s="142"/>
      <c r="E457" s="142"/>
      <c r="F457" s="142"/>
      <c r="G457" s="142"/>
      <c r="H457" s="142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</row>
    <row r="458" spans="1:22" ht="14.25">
      <c r="A458" s="142"/>
      <c r="B458" s="142"/>
      <c r="C458" s="142"/>
      <c r="D458" s="142"/>
      <c r="E458" s="142"/>
      <c r="F458" s="142"/>
      <c r="G458" s="142"/>
      <c r="H458" s="142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</row>
    <row r="459" spans="1:22" ht="14.25">
      <c r="A459" s="142"/>
      <c r="B459" s="142"/>
      <c r="C459" s="142"/>
      <c r="D459" s="142"/>
      <c r="E459" s="142"/>
      <c r="F459" s="142"/>
      <c r="G459" s="142"/>
      <c r="H459" s="142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</row>
    <row r="460" spans="1:22" ht="14.25">
      <c r="A460" s="142"/>
      <c r="B460" s="142"/>
      <c r="C460" s="142"/>
      <c r="D460" s="142"/>
      <c r="E460" s="142"/>
      <c r="F460" s="142"/>
      <c r="G460" s="142"/>
      <c r="H460" s="142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</row>
    <row r="461" spans="1:22" ht="14.25">
      <c r="A461" s="142"/>
      <c r="B461" s="142"/>
      <c r="C461" s="142"/>
      <c r="D461" s="142"/>
      <c r="E461" s="142"/>
      <c r="F461" s="142"/>
      <c r="G461" s="142"/>
      <c r="H461" s="142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</row>
    <row r="462" spans="1:22" ht="14.25">
      <c r="A462" s="142"/>
      <c r="B462" s="142"/>
      <c r="C462" s="142"/>
      <c r="D462" s="142"/>
      <c r="E462" s="142"/>
      <c r="F462" s="142"/>
      <c r="G462" s="142"/>
      <c r="H462" s="142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</row>
    <row r="463" spans="1:22" ht="14.25">
      <c r="A463" s="142"/>
      <c r="B463" s="142"/>
      <c r="C463" s="142"/>
      <c r="D463" s="142"/>
      <c r="E463" s="142"/>
      <c r="F463" s="142"/>
      <c r="G463" s="142"/>
      <c r="H463" s="142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</row>
    <row r="464" spans="1:22" ht="14.25">
      <c r="A464" s="142"/>
      <c r="B464" s="142"/>
      <c r="C464" s="142"/>
      <c r="D464" s="142"/>
      <c r="E464" s="142"/>
      <c r="F464" s="142"/>
      <c r="G464" s="142"/>
      <c r="H464" s="142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</row>
    <row r="465" spans="1:22" ht="14.25">
      <c r="A465" s="142"/>
      <c r="B465" s="142"/>
      <c r="C465" s="142"/>
      <c r="D465" s="142"/>
      <c r="E465" s="142"/>
      <c r="F465" s="142"/>
      <c r="G465" s="142"/>
      <c r="H465" s="142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</row>
    <row r="466" spans="1:22" ht="14.25">
      <c r="A466" s="142"/>
      <c r="B466" s="142"/>
      <c r="C466" s="142"/>
      <c r="D466" s="142"/>
      <c r="E466" s="142"/>
      <c r="F466" s="142"/>
      <c r="G466" s="142"/>
      <c r="H466" s="142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</row>
    <row r="467" spans="1:22" ht="14.25">
      <c r="A467" s="142"/>
      <c r="B467" s="142"/>
      <c r="C467" s="142"/>
      <c r="D467" s="142"/>
      <c r="E467" s="142"/>
      <c r="F467" s="142"/>
      <c r="G467" s="142"/>
      <c r="H467" s="142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</row>
    <row r="468" spans="1:22" ht="14.25">
      <c r="A468" s="142"/>
      <c r="B468" s="142"/>
      <c r="C468" s="142"/>
      <c r="D468" s="142"/>
      <c r="E468" s="142"/>
      <c r="F468" s="142"/>
      <c r="G468" s="142"/>
      <c r="H468" s="142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</row>
    <row r="469" spans="1:22" ht="14.25">
      <c r="A469" s="142"/>
      <c r="B469" s="142"/>
      <c r="C469" s="142"/>
      <c r="D469" s="142"/>
      <c r="E469" s="142"/>
      <c r="F469" s="142"/>
      <c r="G469" s="142"/>
      <c r="H469" s="142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</row>
    <row r="470" spans="1:22" ht="14.25">
      <c r="A470" s="142"/>
      <c r="B470" s="142"/>
      <c r="C470" s="142"/>
      <c r="D470" s="142"/>
      <c r="E470" s="142"/>
      <c r="F470" s="142"/>
      <c r="G470" s="142"/>
      <c r="H470" s="142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</row>
    <row r="471" spans="1:22" ht="14.25">
      <c r="A471" s="142"/>
      <c r="B471" s="142"/>
      <c r="C471" s="142"/>
      <c r="D471" s="142"/>
      <c r="E471" s="142"/>
      <c r="F471" s="142"/>
      <c r="G471" s="142"/>
      <c r="H471" s="142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</row>
    <row r="472" spans="1:22" ht="14.25">
      <c r="A472" s="142"/>
      <c r="B472" s="142"/>
      <c r="C472" s="142"/>
      <c r="D472" s="142"/>
      <c r="E472" s="142"/>
      <c r="F472" s="142"/>
      <c r="G472" s="142"/>
      <c r="H472" s="142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</row>
    <row r="473" spans="1:22" ht="14.25">
      <c r="A473" s="142"/>
      <c r="B473" s="142"/>
      <c r="C473" s="142"/>
      <c r="D473" s="142"/>
      <c r="E473" s="142"/>
      <c r="F473" s="142"/>
      <c r="G473" s="142"/>
      <c r="H473" s="142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</row>
    <row r="474" spans="1:22" ht="14.25">
      <c r="A474" s="142"/>
      <c r="B474" s="142"/>
      <c r="C474" s="142"/>
      <c r="D474" s="142"/>
      <c r="E474" s="142"/>
      <c r="F474" s="142"/>
      <c r="G474" s="142"/>
      <c r="H474" s="142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</row>
    <row r="475" spans="1:22" ht="14.25">
      <c r="A475" s="142"/>
      <c r="B475" s="142"/>
      <c r="C475" s="142"/>
      <c r="D475" s="142"/>
      <c r="E475" s="142"/>
      <c r="F475" s="142"/>
      <c r="G475" s="142"/>
      <c r="H475" s="142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</row>
    <row r="476" spans="1:22" ht="14.25">
      <c r="A476" s="142"/>
      <c r="B476" s="142"/>
      <c r="C476" s="142"/>
      <c r="D476" s="142"/>
      <c r="E476" s="142"/>
      <c r="F476" s="142"/>
      <c r="G476" s="142"/>
      <c r="H476" s="142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</row>
    <row r="477" spans="1:22" ht="14.25">
      <c r="A477" s="142"/>
      <c r="B477" s="142"/>
      <c r="C477" s="142"/>
      <c r="D477" s="142"/>
      <c r="E477" s="142"/>
      <c r="F477" s="142"/>
      <c r="G477" s="142"/>
      <c r="H477" s="142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</row>
    <row r="478" spans="1:22" ht="14.25">
      <c r="A478" s="142"/>
      <c r="B478" s="142"/>
      <c r="C478" s="142"/>
      <c r="D478" s="142"/>
      <c r="E478" s="142"/>
      <c r="F478" s="142"/>
      <c r="G478" s="142"/>
      <c r="H478" s="142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</row>
    <row r="479" spans="1:22" ht="14.25">
      <c r="A479" s="142"/>
      <c r="B479" s="142"/>
      <c r="C479" s="142"/>
      <c r="D479" s="142"/>
      <c r="E479" s="142"/>
      <c r="F479" s="142"/>
      <c r="G479" s="142"/>
      <c r="H479" s="142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</row>
    <row r="480" spans="1:22" ht="14.25">
      <c r="A480" s="142"/>
      <c r="B480" s="142"/>
      <c r="C480" s="142"/>
      <c r="D480" s="142"/>
      <c r="E480" s="142"/>
      <c r="F480" s="142"/>
      <c r="G480" s="142"/>
      <c r="H480" s="142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</row>
    <row r="481" spans="1:22" ht="14.25">
      <c r="A481" s="142"/>
      <c r="B481" s="142"/>
      <c r="C481" s="142"/>
      <c r="D481" s="142"/>
      <c r="E481" s="142"/>
      <c r="F481" s="142"/>
      <c r="G481" s="142"/>
      <c r="H481" s="142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</row>
    <row r="482" spans="1:22" ht="14.25">
      <c r="A482" s="142"/>
      <c r="B482" s="142"/>
      <c r="C482" s="142"/>
      <c r="D482" s="142"/>
      <c r="E482" s="142"/>
      <c r="F482" s="142"/>
      <c r="G482" s="142"/>
      <c r="H482" s="142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</row>
    <row r="483" spans="1:22" ht="14.25">
      <c r="A483" s="142"/>
      <c r="B483" s="142"/>
      <c r="C483" s="142"/>
      <c r="D483" s="142"/>
      <c r="E483" s="142"/>
      <c r="F483" s="142"/>
      <c r="G483" s="142"/>
      <c r="H483" s="142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</row>
  </sheetData>
  <sortState xmlns:xlrd2="http://schemas.microsoft.com/office/spreadsheetml/2017/richdata2" columnSort="1" ref="D4:V22">
    <sortCondition descending="1" ref="D22:V22"/>
  </sortState>
  <mergeCells count="9">
    <mergeCell ref="A18:A19"/>
    <mergeCell ref="A14:A15"/>
    <mergeCell ref="A16:A17"/>
    <mergeCell ref="A10:A11"/>
    <mergeCell ref="A2:V2"/>
    <mergeCell ref="A6:A7"/>
    <mergeCell ref="A8:A9"/>
    <mergeCell ref="A12:A13"/>
    <mergeCell ref="A3:L3"/>
  </mergeCells>
  <pageMargins left="0.7" right="0.7" top="0.75" bottom="0.75" header="0.3" footer="0.3"/>
  <pageSetup paperSize="5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6790-9474-4E16-9E98-EE16BF2B5695}">
  <dimension ref="A1:BP38"/>
  <sheetViews>
    <sheetView showGridLines="0" zoomScaleNormal="100" workbookViewId="0">
      <pane xSplit="2" ySplit="4" topLeftCell="C5" activePane="bottomRight" state="frozen"/>
      <selection pane="bottomRight" activeCell="BM15" sqref="BM15"/>
      <selection pane="bottomLeft" activeCell="A5" sqref="A5"/>
      <selection pane="topRight" activeCell="D1" sqref="D1"/>
    </sheetView>
  </sheetViews>
  <sheetFormatPr defaultColWidth="9.5703125" defaultRowHeight="13.9"/>
  <cols>
    <col min="1" max="1" width="21.42578125" style="15" customWidth="1"/>
    <col min="2" max="2" width="65.7109375" style="15" bestFit="1" customWidth="1"/>
    <col min="3" max="3" width="12.28515625" style="9" bestFit="1" customWidth="1"/>
    <col min="4" max="4" width="15" style="12" customWidth="1"/>
    <col min="5" max="5" width="17.5703125" style="13" customWidth="1"/>
    <col min="6" max="6" width="14" style="13" customWidth="1"/>
    <col min="7" max="7" width="17.5703125" style="14" customWidth="1"/>
    <col min="8" max="8" width="16.140625" style="12" customWidth="1"/>
    <col min="9" max="9" width="12.5703125" style="12" customWidth="1"/>
    <col min="10" max="10" width="9.42578125" style="12" customWidth="1"/>
    <col min="11" max="11" width="6" style="12" customWidth="1"/>
    <col min="12" max="12" width="26.42578125" style="11" customWidth="1"/>
    <col min="13" max="13" width="11.5703125" style="12" customWidth="1"/>
    <col min="14" max="14" width="22.42578125" style="12" customWidth="1"/>
    <col min="15" max="15" width="26.42578125" style="11" customWidth="1"/>
    <col min="16" max="16" width="12.42578125" style="13" customWidth="1"/>
    <col min="17" max="17" width="19.42578125" style="12" customWidth="1"/>
    <col min="18" max="18" width="12.140625" style="12" customWidth="1"/>
    <col min="19" max="19" width="9.42578125" style="11" customWidth="1"/>
    <col min="20" max="20" width="6" style="11" customWidth="1"/>
    <col min="21" max="21" width="19.5703125" style="13" customWidth="1"/>
    <col min="22" max="22" width="22.5703125" style="13" customWidth="1"/>
    <col min="23" max="23" width="26.5703125" style="13" customWidth="1"/>
    <col min="24" max="24" width="12.85546875" style="12" customWidth="1"/>
    <col min="25" max="25" width="9.140625" style="12" customWidth="1"/>
    <col min="26" max="26" width="6" style="12" customWidth="1"/>
    <col min="27" max="27" width="21.42578125" style="14" customWidth="1"/>
    <col min="28" max="28" width="19" style="13" customWidth="1"/>
    <col min="29" max="29" width="23.42578125" style="13" customWidth="1"/>
    <col min="30" max="30" width="11.85546875" style="12" customWidth="1"/>
    <col min="31" max="31" width="9.140625" style="12" customWidth="1"/>
    <col min="32" max="32" width="6" style="12" customWidth="1"/>
    <col min="33" max="33" width="18.85546875" style="10" customWidth="1"/>
    <col min="34" max="34" width="9.5703125" style="11" customWidth="1"/>
    <col min="35" max="35" width="10.42578125" style="10" bestFit="1" customWidth="1"/>
    <col min="36" max="36" width="9.42578125" style="11" customWidth="1"/>
    <col min="37" max="37" width="10.42578125" style="11" bestFit="1" customWidth="1"/>
    <col min="38" max="38" width="9.42578125" style="11" customWidth="1"/>
    <col min="39" max="39" width="10.42578125" style="11" bestFit="1" customWidth="1"/>
    <col min="40" max="40" width="9.42578125" style="11" customWidth="1"/>
    <col min="41" max="41" width="10.42578125" style="11" bestFit="1" customWidth="1"/>
    <col min="42" max="42" width="4" style="11" customWidth="1"/>
    <col min="43" max="43" width="22.5703125" style="11" bestFit="1" customWidth="1"/>
    <col min="44" max="44" width="9.42578125" style="8" customWidth="1"/>
    <col min="45" max="45" width="10.42578125" style="8" bestFit="1" customWidth="1"/>
    <col min="46" max="46" width="10" style="8" customWidth="1"/>
    <col min="47" max="47" width="11.5703125" style="8" customWidth="1"/>
    <col min="48" max="48" width="10.42578125" style="8" customWidth="1"/>
    <col min="49" max="49" width="10.42578125" style="8" bestFit="1" customWidth="1"/>
    <col min="50" max="50" width="9.5703125" style="8" customWidth="1"/>
    <col min="51" max="51" width="10.42578125" style="8" bestFit="1" customWidth="1"/>
    <col min="52" max="52" width="14.140625" style="11" customWidth="1"/>
    <col min="53" max="53" width="9.42578125" style="11" bestFit="1" customWidth="1"/>
    <col min="54" max="54" width="6" style="11" bestFit="1" customWidth="1"/>
    <col min="55" max="55" width="27.5703125" style="11" customWidth="1"/>
    <col min="56" max="56" width="28.140625" style="11" customWidth="1"/>
    <col min="57" max="57" width="19.42578125" style="11" customWidth="1"/>
    <col min="58" max="58" width="27.5703125" style="11" customWidth="1"/>
    <col min="59" max="59" width="12.42578125" style="11" customWidth="1"/>
    <col min="60" max="60" width="9.140625" style="11" bestFit="1" customWidth="1"/>
    <col min="61" max="61" width="6" style="11" bestFit="1" customWidth="1"/>
    <col min="62" max="62" width="20.140625" style="8" customWidth="1"/>
    <col min="63" max="63" width="16" style="8" bestFit="1" customWidth="1"/>
    <col min="64" max="64" width="24.140625" style="8" customWidth="1"/>
    <col min="65" max="65" width="15.42578125" style="8" bestFit="1" customWidth="1"/>
    <col min="66" max="66" width="12.42578125" style="8" customWidth="1"/>
    <col min="67" max="67" width="23.28515625" style="8" customWidth="1"/>
    <col min="68" max="16384" width="9.5703125" style="8"/>
  </cols>
  <sheetData>
    <row r="1" spans="1:68" ht="31.5" customHeight="1">
      <c r="A1" s="169" t="s">
        <v>47</v>
      </c>
      <c r="B1" s="169"/>
      <c r="C1" s="170"/>
      <c r="D1" s="173" t="s">
        <v>48</v>
      </c>
      <c r="E1" s="174"/>
      <c r="F1" s="174"/>
      <c r="G1" s="174"/>
      <c r="H1" s="174"/>
      <c r="I1" s="175"/>
      <c r="J1" s="58"/>
      <c r="K1" s="58"/>
      <c r="L1" s="178" t="s">
        <v>49</v>
      </c>
      <c r="M1" s="179"/>
      <c r="N1" s="179"/>
      <c r="O1" s="179"/>
      <c r="P1" s="179"/>
      <c r="Q1" s="179"/>
      <c r="R1" s="179"/>
      <c r="U1" s="182" t="s">
        <v>50</v>
      </c>
      <c r="V1" s="183"/>
      <c r="W1" s="183"/>
      <c r="X1" s="184"/>
      <c r="AA1" s="188" t="s">
        <v>51</v>
      </c>
      <c r="AB1" s="173"/>
      <c r="AC1" s="173"/>
      <c r="AD1" s="189"/>
      <c r="AG1" s="160" t="s">
        <v>52</v>
      </c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  <c r="BC1" s="163" t="s">
        <v>53</v>
      </c>
      <c r="BD1" s="164"/>
      <c r="BE1" s="164"/>
      <c r="BF1" s="164"/>
      <c r="BG1" s="165"/>
      <c r="BH1" s="16"/>
      <c r="BI1" s="56"/>
      <c r="BJ1" s="192" t="s">
        <v>54</v>
      </c>
      <c r="BK1" s="192"/>
      <c r="BL1" s="192"/>
      <c r="BM1" s="192"/>
      <c r="BN1" s="193"/>
    </row>
    <row r="2" spans="1:68" ht="23.25" customHeight="1">
      <c r="A2" s="171"/>
      <c r="B2" s="171"/>
      <c r="C2" s="172"/>
      <c r="D2" s="176"/>
      <c r="E2" s="176"/>
      <c r="F2" s="176"/>
      <c r="G2" s="176"/>
      <c r="H2" s="176"/>
      <c r="I2" s="177"/>
      <c r="J2" s="191"/>
      <c r="K2" s="191"/>
      <c r="L2" s="180"/>
      <c r="M2" s="181"/>
      <c r="N2" s="181"/>
      <c r="O2" s="181"/>
      <c r="P2" s="181"/>
      <c r="Q2" s="181"/>
      <c r="R2" s="181"/>
      <c r="U2" s="185"/>
      <c r="V2" s="186"/>
      <c r="W2" s="186"/>
      <c r="X2" s="187"/>
      <c r="AA2" s="180"/>
      <c r="AB2" s="181"/>
      <c r="AC2" s="181"/>
      <c r="AD2" s="190"/>
      <c r="AG2" s="159" t="s">
        <v>55</v>
      </c>
      <c r="AH2" s="159"/>
      <c r="AI2" s="159"/>
      <c r="AJ2" s="159"/>
      <c r="AK2" s="159"/>
      <c r="AL2" s="159"/>
      <c r="AM2" s="159"/>
      <c r="AN2" s="159"/>
      <c r="AO2" s="159"/>
      <c r="AP2" s="57"/>
      <c r="AQ2" s="159" t="s">
        <v>56</v>
      </c>
      <c r="AR2" s="159"/>
      <c r="AS2" s="159"/>
      <c r="AT2" s="159"/>
      <c r="AU2" s="159"/>
      <c r="AV2" s="159"/>
      <c r="AW2" s="159"/>
      <c r="AX2" s="159"/>
      <c r="AY2" s="159"/>
      <c r="AZ2" s="159"/>
      <c r="BC2" s="166"/>
      <c r="BD2" s="167"/>
      <c r="BE2" s="167"/>
      <c r="BF2" s="167"/>
      <c r="BG2" s="168"/>
      <c r="BI2" s="56"/>
      <c r="BJ2" s="194"/>
      <c r="BK2" s="194"/>
      <c r="BL2" s="194"/>
      <c r="BM2" s="194"/>
      <c r="BN2" s="195"/>
    </row>
    <row r="3" spans="1:68" s="45" customFormat="1" ht="87.75">
      <c r="A3" s="51" t="s">
        <v>57</v>
      </c>
      <c r="B3" s="51" t="s">
        <v>58</v>
      </c>
      <c r="C3" s="52" t="s">
        <v>59</v>
      </c>
      <c r="D3" s="47" t="s">
        <v>60</v>
      </c>
      <c r="E3" s="55" t="s">
        <v>61</v>
      </c>
      <c r="F3" s="47" t="s">
        <v>62</v>
      </c>
      <c r="G3" s="47" t="s">
        <v>63</v>
      </c>
      <c r="H3" s="47" t="s">
        <v>64</v>
      </c>
      <c r="I3" s="47" t="s">
        <v>65</v>
      </c>
      <c r="J3" s="36"/>
      <c r="K3" s="36"/>
      <c r="L3" s="2" t="s">
        <v>66</v>
      </c>
      <c r="M3" s="2" t="s">
        <v>67</v>
      </c>
      <c r="N3" s="2" t="s">
        <v>68</v>
      </c>
      <c r="O3" s="2" t="s">
        <v>69</v>
      </c>
      <c r="P3" s="5" t="s">
        <v>70</v>
      </c>
      <c r="Q3" s="2" t="s">
        <v>71</v>
      </c>
      <c r="R3" s="47" t="s">
        <v>65</v>
      </c>
      <c r="S3" s="36" t="s">
        <v>72</v>
      </c>
      <c r="T3" s="36" t="s">
        <v>31</v>
      </c>
      <c r="U3" s="4" t="s">
        <v>73</v>
      </c>
      <c r="V3" s="4" t="s">
        <v>74</v>
      </c>
      <c r="W3" s="4" t="s">
        <v>75</v>
      </c>
      <c r="X3" s="47" t="s">
        <v>76</v>
      </c>
      <c r="Y3" s="36" t="s">
        <v>72</v>
      </c>
      <c r="Z3" s="36" t="s">
        <v>31</v>
      </c>
      <c r="AA3" s="47" t="s">
        <v>77</v>
      </c>
      <c r="AB3" s="47" t="s">
        <v>78</v>
      </c>
      <c r="AC3" s="47" t="s">
        <v>79</v>
      </c>
      <c r="AD3" s="47" t="s">
        <v>80</v>
      </c>
      <c r="AE3" s="36" t="s">
        <v>72</v>
      </c>
      <c r="AF3" s="36" t="s">
        <v>31</v>
      </c>
      <c r="AG3" s="52" t="s">
        <v>81</v>
      </c>
      <c r="AH3" s="54" t="s">
        <v>82</v>
      </c>
      <c r="AI3" s="50" t="s">
        <v>83</v>
      </c>
      <c r="AJ3" s="54" t="s">
        <v>84</v>
      </c>
      <c r="AK3" s="50" t="s">
        <v>83</v>
      </c>
      <c r="AL3" s="54" t="s">
        <v>85</v>
      </c>
      <c r="AM3" s="50" t="s">
        <v>83</v>
      </c>
      <c r="AN3" s="54" t="s">
        <v>86</v>
      </c>
      <c r="AO3" s="50" t="s">
        <v>83</v>
      </c>
      <c r="AP3" s="70"/>
      <c r="AQ3" s="52" t="s">
        <v>87</v>
      </c>
      <c r="AR3" s="51" t="s">
        <v>82</v>
      </c>
      <c r="AS3" s="50" t="s">
        <v>88</v>
      </c>
      <c r="AT3" s="51" t="s">
        <v>84</v>
      </c>
      <c r="AU3" s="50" t="s">
        <v>88</v>
      </c>
      <c r="AV3" s="51" t="s">
        <v>85</v>
      </c>
      <c r="AW3" s="50" t="s">
        <v>88</v>
      </c>
      <c r="AX3" s="51" t="s">
        <v>86</v>
      </c>
      <c r="AY3" s="50" t="s">
        <v>88</v>
      </c>
      <c r="AZ3" s="47" t="s">
        <v>89</v>
      </c>
      <c r="BA3" s="36" t="s">
        <v>72</v>
      </c>
      <c r="BB3" s="36" t="s">
        <v>31</v>
      </c>
      <c r="BC3" s="6" t="s">
        <v>90</v>
      </c>
      <c r="BD3" s="6" t="s">
        <v>91</v>
      </c>
      <c r="BE3" s="6" t="s">
        <v>92</v>
      </c>
      <c r="BF3" s="6" t="s">
        <v>93</v>
      </c>
      <c r="BG3" s="6" t="s">
        <v>94</v>
      </c>
      <c r="BH3" s="49" t="s">
        <v>72</v>
      </c>
      <c r="BI3" s="48" t="s">
        <v>31</v>
      </c>
      <c r="BJ3" s="196" t="s">
        <v>95</v>
      </c>
      <c r="BK3" s="196" t="s">
        <v>96</v>
      </c>
      <c r="BL3" s="196" t="s">
        <v>97</v>
      </c>
      <c r="BM3" s="196" t="s">
        <v>98</v>
      </c>
      <c r="BN3" s="47" t="s">
        <v>99</v>
      </c>
      <c r="BO3" s="49" t="s">
        <v>72</v>
      </c>
      <c r="BP3" s="48" t="s">
        <v>31</v>
      </c>
    </row>
    <row r="4" spans="1:68" s="45" customFormat="1" ht="25.5" customHeight="1">
      <c r="A4" s="51"/>
      <c r="B4" s="51" t="s">
        <v>100</v>
      </c>
      <c r="C4" s="52"/>
      <c r="D4" s="47" t="s">
        <v>101</v>
      </c>
      <c r="E4" s="55" t="s">
        <v>102</v>
      </c>
      <c r="F4" s="47" t="s">
        <v>103</v>
      </c>
      <c r="G4" s="47" t="s">
        <v>102</v>
      </c>
      <c r="H4" s="47" t="s">
        <v>103</v>
      </c>
      <c r="I4" s="47" t="s">
        <v>103</v>
      </c>
      <c r="J4" s="36" t="s">
        <v>72</v>
      </c>
      <c r="K4" s="36" t="s">
        <v>31</v>
      </c>
      <c r="L4" s="2" t="s">
        <v>104</v>
      </c>
      <c r="M4" s="2" t="s">
        <v>105</v>
      </c>
      <c r="N4" s="2" t="s">
        <v>106</v>
      </c>
      <c r="O4" s="2" t="s">
        <v>107</v>
      </c>
      <c r="P4" s="5" t="s">
        <v>108</v>
      </c>
      <c r="Q4" s="47" t="s">
        <v>103</v>
      </c>
      <c r="R4" s="47" t="s">
        <v>103</v>
      </c>
      <c r="S4" s="36"/>
      <c r="T4" s="36"/>
      <c r="U4" s="4" t="s">
        <v>109</v>
      </c>
      <c r="V4" s="4" t="s">
        <v>109</v>
      </c>
      <c r="W4" s="4" t="s">
        <v>109</v>
      </c>
      <c r="X4" s="47" t="s">
        <v>103</v>
      </c>
      <c r="Y4" s="36"/>
      <c r="Z4" s="36"/>
      <c r="AA4" s="47" t="s">
        <v>110</v>
      </c>
      <c r="AB4" s="47" t="s">
        <v>111</v>
      </c>
      <c r="AC4" s="47" t="s">
        <v>103</v>
      </c>
      <c r="AD4" s="47" t="s">
        <v>103</v>
      </c>
      <c r="AE4" s="36"/>
      <c r="AF4" s="36"/>
      <c r="AG4" s="52" t="s">
        <v>112</v>
      </c>
      <c r="AH4" s="54" t="s">
        <v>113</v>
      </c>
      <c r="AI4" s="50"/>
      <c r="AJ4" s="54" t="s">
        <v>113</v>
      </c>
      <c r="AK4" s="50"/>
      <c r="AL4" s="54" t="s">
        <v>113</v>
      </c>
      <c r="AM4" s="50"/>
      <c r="AN4" s="54" t="s">
        <v>113</v>
      </c>
      <c r="AO4" s="50"/>
      <c r="AP4" s="53"/>
      <c r="AQ4" s="52" t="s">
        <v>114</v>
      </c>
      <c r="AR4" s="51" t="s">
        <v>115</v>
      </c>
      <c r="AS4" s="50"/>
      <c r="AT4" s="51" t="s">
        <v>115</v>
      </c>
      <c r="AU4" s="50"/>
      <c r="AV4" s="51" t="s">
        <v>115</v>
      </c>
      <c r="AW4" s="50"/>
      <c r="AX4" s="51" t="s">
        <v>115</v>
      </c>
      <c r="AY4" s="50"/>
      <c r="AZ4" s="47" t="s">
        <v>103</v>
      </c>
      <c r="BA4" s="36"/>
      <c r="BB4" s="36"/>
      <c r="BC4" s="7" t="s">
        <v>116</v>
      </c>
      <c r="BD4" s="7" t="s">
        <v>117</v>
      </c>
      <c r="BE4" s="6" t="s">
        <v>103</v>
      </c>
      <c r="BF4" s="7" t="s">
        <v>117</v>
      </c>
      <c r="BG4" s="7" t="s">
        <v>103</v>
      </c>
      <c r="BH4" s="49"/>
      <c r="BI4" s="48"/>
      <c r="BJ4" s="196" t="s">
        <v>118</v>
      </c>
      <c r="BK4" s="196" t="s">
        <v>119</v>
      </c>
      <c r="BL4" s="196" t="s">
        <v>103</v>
      </c>
      <c r="BM4" s="196" t="s">
        <v>103</v>
      </c>
      <c r="BN4" s="47" t="s">
        <v>103</v>
      </c>
    </row>
    <row r="5" spans="1:68" s="17" customFormat="1" ht="17.25" customHeight="1">
      <c r="A5" s="109" t="s">
        <v>120</v>
      </c>
      <c r="B5" s="95" t="s">
        <v>121</v>
      </c>
      <c r="C5" s="25" t="s">
        <v>24</v>
      </c>
      <c r="D5" s="28">
        <v>7</v>
      </c>
      <c r="E5" s="28">
        <v>4</v>
      </c>
      <c r="F5" s="23">
        <f t="shared" ref="F5:F10" si="0">D5-E5</f>
        <v>3</v>
      </c>
      <c r="G5" s="28">
        <v>0</v>
      </c>
      <c r="H5" s="27">
        <f t="shared" ref="H5:H10" si="1">G5/F5</f>
        <v>0</v>
      </c>
      <c r="I5" s="69">
        <f t="shared" ref="I5:I10" si="2">VLOOKUP(H5,$J$5:$K$15,2,TRUE)</f>
        <v>0</v>
      </c>
      <c r="J5" s="36">
        <v>0</v>
      </c>
      <c r="K5" s="35">
        <v>0</v>
      </c>
      <c r="L5" s="82">
        <v>0</v>
      </c>
      <c r="M5" s="28">
        <v>42</v>
      </c>
      <c r="N5" s="29">
        <v>0</v>
      </c>
      <c r="O5" s="82">
        <v>0</v>
      </c>
      <c r="P5" s="28">
        <v>7</v>
      </c>
      <c r="Q5" s="27">
        <f t="shared" ref="Q5:Q10" si="3">SUM(L5+O5)/(M5+P5-N5)</f>
        <v>0</v>
      </c>
      <c r="R5" s="69">
        <f t="shared" ref="R5:R10" si="4">VLOOKUP(Q5,$S$5:$T$15,2,TRUE)</f>
        <v>0</v>
      </c>
      <c r="S5" s="36">
        <v>0</v>
      </c>
      <c r="T5" s="35">
        <v>0</v>
      </c>
      <c r="U5" s="3">
        <v>21</v>
      </c>
      <c r="V5" s="83">
        <v>18</v>
      </c>
      <c r="W5" s="130">
        <v>165.06</v>
      </c>
      <c r="X5" s="65">
        <f t="shared" ref="X5:X10" si="5">VLOOKUP(W5,$Y$5:$Z$8,2,TRUE)</f>
        <v>0</v>
      </c>
      <c r="Y5" s="43">
        <v>0</v>
      </c>
      <c r="Z5" s="42">
        <v>15</v>
      </c>
      <c r="AA5" s="23">
        <v>1</v>
      </c>
      <c r="AB5" s="23">
        <v>1</v>
      </c>
      <c r="AC5" s="44">
        <f t="shared" ref="AC5:AC10" si="6">SUM(AB5/AA5)</f>
        <v>1</v>
      </c>
      <c r="AD5" s="64">
        <f t="shared" ref="AD5:AD10" si="7">VLOOKUP(AC5,$AE$5:$AF$9,2,TRUE)</f>
        <v>0</v>
      </c>
      <c r="AE5" s="36">
        <v>0</v>
      </c>
      <c r="AF5" s="35">
        <v>20</v>
      </c>
      <c r="AG5" s="121">
        <v>37</v>
      </c>
      <c r="AH5" s="26">
        <v>33</v>
      </c>
      <c r="AI5" s="24">
        <f t="shared" ref="AI5:AI10" si="8">SUM(AH5/AG5)</f>
        <v>0.89189189189189189</v>
      </c>
      <c r="AJ5" s="26">
        <v>32</v>
      </c>
      <c r="AK5" s="24">
        <f t="shared" ref="AK5:AK10" si="9">SUM(AJ5/AG5)</f>
        <v>0.86486486486486491</v>
      </c>
      <c r="AL5" s="26">
        <v>24</v>
      </c>
      <c r="AM5" s="24">
        <f t="shared" ref="AM5:AM10" si="10">SUM(AL5/AG5)</f>
        <v>0.64864864864864868</v>
      </c>
      <c r="AN5" s="26">
        <v>33</v>
      </c>
      <c r="AO5" s="24">
        <f t="shared" ref="AO5:AO10" si="11">SUM(AN5/AG5)</f>
        <v>0.89189189189189189</v>
      </c>
      <c r="AP5" s="37"/>
      <c r="AQ5" s="121">
        <v>37</v>
      </c>
      <c r="AR5" s="26">
        <v>41</v>
      </c>
      <c r="AS5" s="24">
        <f t="shared" ref="AS5:AS10" si="12">SUM(AR5/AQ5)</f>
        <v>1.1081081081081081</v>
      </c>
      <c r="AT5" s="29">
        <v>42</v>
      </c>
      <c r="AU5" s="24">
        <f t="shared" ref="AU5:AU10" si="13">SUM(AT5/AQ5)</f>
        <v>1.1351351351351351</v>
      </c>
      <c r="AV5" s="29">
        <v>31</v>
      </c>
      <c r="AW5" s="24">
        <f t="shared" ref="AW5:AW10" si="14">SUM(AV5/AQ5)</f>
        <v>0.83783783783783783</v>
      </c>
      <c r="AX5" s="26">
        <v>41</v>
      </c>
      <c r="AY5" s="24">
        <f t="shared" ref="AY5:AY10" si="15">SUM(AX5/AQ5)</f>
        <v>1.1081081081081081</v>
      </c>
      <c r="AZ5" s="26">
        <v>10</v>
      </c>
      <c r="BA5" s="36" t="s">
        <v>122</v>
      </c>
      <c r="BB5" s="35">
        <v>15</v>
      </c>
      <c r="BC5" s="63">
        <v>6</v>
      </c>
      <c r="BD5" s="63">
        <v>5</v>
      </c>
      <c r="BE5" s="21">
        <f t="shared" ref="BE5:BE10" si="16">SUM(BD5/BC5)</f>
        <v>0.83333333333333337</v>
      </c>
      <c r="BF5" s="71" t="s">
        <v>123</v>
      </c>
      <c r="BG5" s="84">
        <f t="shared" ref="BG5:BG12" si="17">VLOOKUP(BE5,$BH$5:$BI$6,2,TRUE)</f>
        <v>0</v>
      </c>
      <c r="BH5" s="36">
        <v>0</v>
      </c>
      <c r="BI5" s="43">
        <v>0</v>
      </c>
      <c r="BJ5" s="197">
        <v>2022</v>
      </c>
      <c r="BK5" s="198">
        <v>543776</v>
      </c>
      <c r="BL5" s="198">
        <v>398747</v>
      </c>
      <c r="BM5" s="199">
        <f>BK5-BL5</f>
        <v>145029</v>
      </c>
      <c r="BN5" s="200">
        <v>0</v>
      </c>
      <c r="BO5" s="36" t="s">
        <v>124</v>
      </c>
      <c r="BP5" s="35">
        <v>20</v>
      </c>
    </row>
    <row r="6" spans="1:68" s="17" customFormat="1" ht="17.25" customHeight="1">
      <c r="A6" s="109" t="s">
        <v>120</v>
      </c>
      <c r="B6" s="95" t="s">
        <v>125</v>
      </c>
      <c r="C6" s="25" t="s">
        <v>24</v>
      </c>
      <c r="D6" s="28">
        <v>13</v>
      </c>
      <c r="E6" s="28">
        <v>2</v>
      </c>
      <c r="F6" s="23">
        <f t="shared" si="0"/>
        <v>11</v>
      </c>
      <c r="G6" s="28">
        <v>1</v>
      </c>
      <c r="H6" s="27">
        <f t="shared" si="1"/>
        <v>9.0909090909090912E-2</v>
      </c>
      <c r="I6" s="69">
        <f t="shared" si="2"/>
        <v>0</v>
      </c>
      <c r="J6" s="36">
        <v>0.1</v>
      </c>
      <c r="K6" s="35">
        <v>2</v>
      </c>
      <c r="L6" s="82">
        <v>3</v>
      </c>
      <c r="M6" s="28">
        <v>88</v>
      </c>
      <c r="N6" s="29">
        <v>0</v>
      </c>
      <c r="O6" s="82">
        <v>0</v>
      </c>
      <c r="P6" s="28">
        <v>13</v>
      </c>
      <c r="Q6" s="27">
        <f t="shared" si="3"/>
        <v>2.9702970297029702E-2</v>
      </c>
      <c r="R6" s="69">
        <f t="shared" si="4"/>
        <v>0</v>
      </c>
      <c r="S6" s="36">
        <v>0.04</v>
      </c>
      <c r="T6" s="35">
        <v>2</v>
      </c>
      <c r="U6" s="3">
        <v>42</v>
      </c>
      <c r="V6" s="83">
        <v>37</v>
      </c>
      <c r="W6" s="130">
        <v>159.05000000000001</v>
      </c>
      <c r="X6" s="65">
        <f t="shared" si="5"/>
        <v>0</v>
      </c>
      <c r="Y6" s="43">
        <v>31</v>
      </c>
      <c r="Z6" s="42">
        <v>10</v>
      </c>
      <c r="AA6" s="23">
        <v>0</v>
      </c>
      <c r="AB6" s="23" t="s">
        <v>35</v>
      </c>
      <c r="AC6" s="23" t="s">
        <v>35</v>
      </c>
      <c r="AD6" s="23" t="s">
        <v>35</v>
      </c>
      <c r="AE6" s="36">
        <v>1.01E-2</v>
      </c>
      <c r="AF6" s="35">
        <v>15</v>
      </c>
      <c r="AG6" s="121">
        <v>35</v>
      </c>
      <c r="AH6" s="26">
        <v>65</v>
      </c>
      <c r="AI6" s="24">
        <f t="shared" si="8"/>
        <v>1.8571428571428572</v>
      </c>
      <c r="AJ6" s="26">
        <v>69</v>
      </c>
      <c r="AK6" s="24">
        <f t="shared" si="9"/>
        <v>1.9714285714285715</v>
      </c>
      <c r="AL6" s="26">
        <v>52</v>
      </c>
      <c r="AM6" s="24">
        <f t="shared" si="10"/>
        <v>1.4857142857142858</v>
      </c>
      <c r="AN6" s="26">
        <v>58</v>
      </c>
      <c r="AO6" s="24">
        <f t="shared" si="11"/>
        <v>1.6571428571428573</v>
      </c>
      <c r="AP6" s="37"/>
      <c r="AQ6" s="121">
        <v>40</v>
      </c>
      <c r="AR6" s="26">
        <v>77</v>
      </c>
      <c r="AS6" s="24">
        <f t="shared" si="12"/>
        <v>1.925</v>
      </c>
      <c r="AT6" s="29">
        <v>82</v>
      </c>
      <c r="AU6" s="24">
        <f t="shared" si="13"/>
        <v>2.0499999999999998</v>
      </c>
      <c r="AV6" s="29">
        <v>60</v>
      </c>
      <c r="AW6" s="24">
        <f t="shared" si="14"/>
        <v>1.5</v>
      </c>
      <c r="AX6" s="26">
        <v>68</v>
      </c>
      <c r="AY6" s="24">
        <f t="shared" si="15"/>
        <v>1.7</v>
      </c>
      <c r="AZ6" s="26">
        <v>15</v>
      </c>
      <c r="BA6" s="36" t="s">
        <v>126</v>
      </c>
      <c r="BB6" s="35">
        <v>10</v>
      </c>
      <c r="BC6" s="63">
        <v>20</v>
      </c>
      <c r="BD6" s="63">
        <v>19</v>
      </c>
      <c r="BE6" s="21">
        <f t="shared" si="16"/>
        <v>0.95</v>
      </c>
      <c r="BF6" s="71" t="s">
        <v>123</v>
      </c>
      <c r="BG6" s="84">
        <f t="shared" si="17"/>
        <v>0</v>
      </c>
      <c r="BH6" s="36">
        <v>1</v>
      </c>
      <c r="BI6" s="43">
        <v>10</v>
      </c>
      <c r="BJ6" s="197" t="s">
        <v>34</v>
      </c>
      <c r="BK6" s="198" t="s">
        <v>34</v>
      </c>
      <c r="BL6" s="198" t="s">
        <v>34</v>
      </c>
      <c r="BM6" s="199" t="s">
        <v>34</v>
      </c>
      <c r="BN6" s="200" t="s">
        <v>34</v>
      </c>
      <c r="BO6" s="36" t="s">
        <v>127</v>
      </c>
      <c r="BP6" s="35">
        <v>18</v>
      </c>
    </row>
    <row r="7" spans="1:68" s="16" customFormat="1" ht="15.75" customHeight="1">
      <c r="A7" s="109" t="s">
        <v>128</v>
      </c>
      <c r="B7" s="122" t="s">
        <v>129</v>
      </c>
      <c r="C7" s="25" t="s">
        <v>24</v>
      </c>
      <c r="D7" s="23">
        <v>44</v>
      </c>
      <c r="E7" s="23">
        <v>8</v>
      </c>
      <c r="F7" s="23">
        <f t="shared" si="0"/>
        <v>36</v>
      </c>
      <c r="G7" s="25">
        <v>21</v>
      </c>
      <c r="H7" s="27">
        <f t="shared" si="1"/>
        <v>0.58333333333333337</v>
      </c>
      <c r="I7" s="69">
        <f t="shared" si="2"/>
        <v>10</v>
      </c>
      <c r="J7" s="36">
        <v>0.2</v>
      </c>
      <c r="K7" s="35">
        <v>4</v>
      </c>
      <c r="L7" s="82">
        <v>0</v>
      </c>
      <c r="M7" s="29">
        <v>314</v>
      </c>
      <c r="N7" s="29">
        <v>0</v>
      </c>
      <c r="O7" s="82">
        <v>1</v>
      </c>
      <c r="P7" s="28">
        <v>40</v>
      </c>
      <c r="Q7" s="27">
        <f t="shared" si="3"/>
        <v>2.8248587570621469E-3</v>
      </c>
      <c r="R7" s="69">
        <f t="shared" si="4"/>
        <v>0</v>
      </c>
      <c r="S7" s="46">
        <v>0.08</v>
      </c>
      <c r="T7" s="40">
        <v>4</v>
      </c>
      <c r="U7" s="60">
        <v>356</v>
      </c>
      <c r="V7" s="60">
        <v>351</v>
      </c>
      <c r="W7" s="130">
        <v>0.01</v>
      </c>
      <c r="X7" s="65">
        <f t="shared" si="5"/>
        <v>15</v>
      </c>
      <c r="Y7" s="43">
        <v>61</v>
      </c>
      <c r="Z7" s="42">
        <v>5</v>
      </c>
      <c r="AA7" s="26">
        <v>43</v>
      </c>
      <c r="AB7" s="28">
        <v>7</v>
      </c>
      <c r="AC7" s="44">
        <f t="shared" si="6"/>
        <v>0.16279069767441862</v>
      </c>
      <c r="AD7" s="64">
        <f t="shared" si="7"/>
        <v>0</v>
      </c>
      <c r="AE7" s="120">
        <v>3.0099999999999998E-2</v>
      </c>
      <c r="AF7" s="35">
        <v>10</v>
      </c>
      <c r="AG7" s="25">
        <v>270</v>
      </c>
      <c r="AH7" s="25">
        <v>250</v>
      </c>
      <c r="AI7" s="44">
        <f t="shared" si="8"/>
        <v>0.92592592592592593</v>
      </c>
      <c r="AJ7" s="25">
        <v>224</v>
      </c>
      <c r="AK7" s="44">
        <f t="shared" si="9"/>
        <v>0.82962962962962961</v>
      </c>
      <c r="AL7" s="25">
        <v>262</v>
      </c>
      <c r="AM7" s="44">
        <f t="shared" si="10"/>
        <v>0.97037037037037033</v>
      </c>
      <c r="AN7" s="25">
        <v>252</v>
      </c>
      <c r="AO7" s="44">
        <f t="shared" si="11"/>
        <v>0.93333333333333335</v>
      </c>
      <c r="AP7" s="20"/>
      <c r="AQ7" s="25">
        <v>295</v>
      </c>
      <c r="AR7" s="25">
        <v>360</v>
      </c>
      <c r="AS7" s="44">
        <f t="shared" si="12"/>
        <v>1.2203389830508475</v>
      </c>
      <c r="AT7" s="30">
        <v>333</v>
      </c>
      <c r="AU7" s="44">
        <f t="shared" si="13"/>
        <v>1.1288135593220339</v>
      </c>
      <c r="AV7" s="30">
        <v>366</v>
      </c>
      <c r="AW7" s="44">
        <f t="shared" si="14"/>
        <v>1.2406779661016949</v>
      </c>
      <c r="AX7" s="25">
        <v>360</v>
      </c>
      <c r="AY7" s="44">
        <f t="shared" si="15"/>
        <v>1.2203389830508475</v>
      </c>
      <c r="AZ7" s="26">
        <v>15</v>
      </c>
      <c r="BA7" s="85" t="s">
        <v>130</v>
      </c>
      <c r="BB7" s="35">
        <v>6</v>
      </c>
      <c r="BC7" s="82">
        <v>26</v>
      </c>
      <c r="BD7" s="82">
        <v>26</v>
      </c>
      <c r="BE7" s="100">
        <f t="shared" si="16"/>
        <v>1</v>
      </c>
      <c r="BF7" s="101" t="s">
        <v>131</v>
      </c>
      <c r="BG7" s="84">
        <f t="shared" si="17"/>
        <v>10</v>
      </c>
      <c r="BH7" s="36"/>
      <c r="BI7" s="43"/>
      <c r="BJ7" s="197">
        <v>2023</v>
      </c>
      <c r="BK7" s="198">
        <f>254319+2584308+1292248</f>
        <v>4130875</v>
      </c>
      <c r="BL7" s="198">
        <f>219898+2581150+1290403</f>
        <v>4091451</v>
      </c>
      <c r="BM7" s="199">
        <f t="shared" ref="BM6:BM29" si="18">BK7-BL7</f>
        <v>39424</v>
      </c>
      <c r="BN7" s="200">
        <v>0</v>
      </c>
      <c r="BO7" s="85" t="s">
        <v>132</v>
      </c>
      <c r="BP7" s="35">
        <v>12</v>
      </c>
    </row>
    <row r="8" spans="1:68" s="16" customFormat="1" ht="15.75" customHeight="1">
      <c r="A8" s="109" t="s">
        <v>128</v>
      </c>
      <c r="B8" s="123" t="s">
        <v>133</v>
      </c>
      <c r="C8" s="25" t="s">
        <v>24</v>
      </c>
      <c r="D8" s="23">
        <v>6</v>
      </c>
      <c r="E8" s="23">
        <v>0</v>
      </c>
      <c r="F8" s="23">
        <f t="shared" si="0"/>
        <v>6</v>
      </c>
      <c r="G8" s="25">
        <v>6</v>
      </c>
      <c r="H8" s="27">
        <f t="shared" si="1"/>
        <v>1</v>
      </c>
      <c r="I8" s="69">
        <f t="shared" si="2"/>
        <v>20</v>
      </c>
      <c r="J8" s="36">
        <v>0.3</v>
      </c>
      <c r="K8" s="35">
        <v>6</v>
      </c>
      <c r="L8" s="82">
        <v>0</v>
      </c>
      <c r="M8" s="29">
        <v>18</v>
      </c>
      <c r="N8" s="29">
        <v>0</v>
      </c>
      <c r="O8" s="82">
        <v>0</v>
      </c>
      <c r="P8" s="28">
        <v>6</v>
      </c>
      <c r="Q8" s="27">
        <f t="shared" si="3"/>
        <v>0</v>
      </c>
      <c r="R8" s="69">
        <f t="shared" si="4"/>
        <v>0</v>
      </c>
      <c r="S8" s="36">
        <v>0.12</v>
      </c>
      <c r="T8" s="35">
        <v>6</v>
      </c>
      <c r="U8" s="60">
        <v>5</v>
      </c>
      <c r="V8" s="60">
        <v>5</v>
      </c>
      <c r="W8" s="130">
        <v>12.8</v>
      </c>
      <c r="X8" s="65">
        <f t="shared" si="5"/>
        <v>15</v>
      </c>
      <c r="Y8" s="43">
        <v>90</v>
      </c>
      <c r="Z8" s="42">
        <v>0</v>
      </c>
      <c r="AA8" s="26">
        <v>3</v>
      </c>
      <c r="AB8" s="28">
        <v>2</v>
      </c>
      <c r="AC8" s="44">
        <f t="shared" si="6"/>
        <v>0.66666666666666663</v>
      </c>
      <c r="AD8" s="64">
        <f t="shared" si="7"/>
        <v>0</v>
      </c>
      <c r="AE8" s="120">
        <v>5.0099999999999999E-2</v>
      </c>
      <c r="AF8" s="35">
        <v>5</v>
      </c>
      <c r="AG8" s="25">
        <v>18</v>
      </c>
      <c r="AH8" s="25">
        <v>15</v>
      </c>
      <c r="AI8" s="44">
        <f t="shared" si="8"/>
        <v>0.83333333333333337</v>
      </c>
      <c r="AJ8" s="25">
        <v>15</v>
      </c>
      <c r="AK8" s="44">
        <f t="shared" si="9"/>
        <v>0.83333333333333337</v>
      </c>
      <c r="AL8" s="25">
        <v>15</v>
      </c>
      <c r="AM8" s="44">
        <f t="shared" si="10"/>
        <v>0.83333333333333337</v>
      </c>
      <c r="AN8" s="25">
        <v>15</v>
      </c>
      <c r="AO8" s="44">
        <f t="shared" si="11"/>
        <v>0.83333333333333337</v>
      </c>
      <c r="AP8" s="20"/>
      <c r="AQ8" s="25">
        <v>20</v>
      </c>
      <c r="AR8" s="25">
        <v>37</v>
      </c>
      <c r="AS8" s="44">
        <f t="shared" si="12"/>
        <v>1.85</v>
      </c>
      <c r="AT8" s="30">
        <v>37</v>
      </c>
      <c r="AU8" s="44">
        <f t="shared" si="13"/>
        <v>1.85</v>
      </c>
      <c r="AV8" s="30">
        <v>37</v>
      </c>
      <c r="AW8" s="44">
        <f t="shared" si="14"/>
        <v>1.85</v>
      </c>
      <c r="AX8" s="25">
        <v>37</v>
      </c>
      <c r="AY8" s="44">
        <f t="shared" si="15"/>
        <v>1.85</v>
      </c>
      <c r="AZ8" s="26">
        <v>15</v>
      </c>
      <c r="BA8" s="85" t="s">
        <v>134</v>
      </c>
      <c r="BB8" s="35">
        <v>2</v>
      </c>
      <c r="BC8" s="22">
        <v>5</v>
      </c>
      <c r="BD8" s="22">
        <v>5</v>
      </c>
      <c r="BE8" s="21">
        <f t="shared" si="16"/>
        <v>1</v>
      </c>
      <c r="BF8" s="71" t="s">
        <v>131</v>
      </c>
      <c r="BG8" s="84">
        <f t="shared" si="17"/>
        <v>10</v>
      </c>
      <c r="BH8" s="36"/>
      <c r="BI8" s="43"/>
      <c r="BJ8" s="197">
        <v>2023</v>
      </c>
      <c r="BK8" s="198">
        <v>298848</v>
      </c>
      <c r="BL8" s="198">
        <v>298637</v>
      </c>
      <c r="BM8" s="199">
        <f t="shared" si="18"/>
        <v>211</v>
      </c>
      <c r="BN8" s="200">
        <v>18</v>
      </c>
      <c r="BO8" s="85" t="s">
        <v>135</v>
      </c>
      <c r="BP8" s="35">
        <v>6</v>
      </c>
    </row>
    <row r="9" spans="1:68" s="16" customFormat="1" ht="15.75" customHeight="1">
      <c r="A9" s="109" t="s">
        <v>136</v>
      </c>
      <c r="B9" s="124" t="s">
        <v>137</v>
      </c>
      <c r="C9" s="25" t="s">
        <v>24</v>
      </c>
      <c r="D9" s="23">
        <v>22</v>
      </c>
      <c r="E9" s="23">
        <v>0</v>
      </c>
      <c r="F9" s="23">
        <f t="shared" si="0"/>
        <v>22</v>
      </c>
      <c r="G9" s="25">
        <v>22</v>
      </c>
      <c r="H9" s="27">
        <f t="shared" si="1"/>
        <v>1</v>
      </c>
      <c r="I9" s="69">
        <f t="shared" si="2"/>
        <v>20</v>
      </c>
      <c r="J9" s="46">
        <v>0.4</v>
      </c>
      <c r="K9" s="40">
        <v>8</v>
      </c>
      <c r="L9" s="82">
        <v>4</v>
      </c>
      <c r="M9" s="29">
        <v>14</v>
      </c>
      <c r="N9" s="29">
        <v>0</v>
      </c>
      <c r="O9" s="82">
        <v>6</v>
      </c>
      <c r="P9" s="28">
        <v>22</v>
      </c>
      <c r="Q9" s="27">
        <f t="shared" si="3"/>
        <v>0.27777777777777779</v>
      </c>
      <c r="R9" s="69">
        <f t="shared" si="4"/>
        <v>12</v>
      </c>
      <c r="S9" s="36">
        <v>0.16</v>
      </c>
      <c r="T9" s="35">
        <v>8</v>
      </c>
      <c r="U9" s="60">
        <v>5</v>
      </c>
      <c r="V9" s="60">
        <v>5</v>
      </c>
      <c r="W9" s="130">
        <v>9.4</v>
      </c>
      <c r="X9" s="65">
        <f t="shared" si="5"/>
        <v>15</v>
      </c>
      <c r="Y9" s="43"/>
      <c r="Z9" s="42"/>
      <c r="AA9" s="26">
        <v>1</v>
      </c>
      <c r="AB9" s="28">
        <v>0</v>
      </c>
      <c r="AC9" s="44">
        <f t="shared" si="6"/>
        <v>0</v>
      </c>
      <c r="AD9" s="64">
        <f t="shared" si="7"/>
        <v>20</v>
      </c>
      <c r="AE9" s="120">
        <v>8.0100000000000005E-2</v>
      </c>
      <c r="AF9" s="35">
        <v>0</v>
      </c>
      <c r="AG9" s="25">
        <v>16</v>
      </c>
      <c r="AH9" s="25">
        <v>10</v>
      </c>
      <c r="AI9" s="24">
        <f t="shared" si="8"/>
        <v>0.625</v>
      </c>
      <c r="AJ9" s="25">
        <v>13</v>
      </c>
      <c r="AK9" s="24">
        <f t="shared" si="9"/>
        <v>0.8125</v>
      </c>
      <c r="AL9" s="25">
        <v>14</v>
      </c>
      <c r="AM9" s="24">
        <f t="shared" si="10"/>
        <v>0.875</v>
      </c>
      <c r="AN9" s="25">
        <v>12</v>
      </c>
      <c r="AO9" s="44">
        <f t="shared" si="11"/>
        <v>0.75</v>
      </c>
      <c r="AP9" s="20"/>
      <c r="AQ9" s="25">
        <v>18</v>
      </c>
      <c r="AR9" s="25">
        <v>21</v>
      </c>
      <c r="AS9" s="44">
        <f t="shared" si="12"/>
        <v>1.1666666666666667</v>
      </c>
      <c r="AT9" s="30">
        <v>23</v>
      </c>
      <c r="AU9" s="44">
        <f t="shared" si="13"/>
        <v>1.2777777777777777</v>
      </c>
      <c r="AV9" s="30">
        <v>31</v>
      </c>
      <c r="AW9" s="44">
        <f t="shared" si="14"/>
        <v>1.7222222222222223</v>
      </c>
      <c r="AX9" s="25">
        <v>23</v>
      </c>
      <c r="AY9" s="44">
        <f t="shared" si="15"/>
        <v>1.2777777777777777</v>
      </c>
      <c r="AZ9" s="26">
        <v>15</v>
      </c>
      <c r="BA9" s="85" t="s">
        <v>138</v>
      </c>
      <c r="BB9" s="35">
        <v>0</v>
      </c>
      <c r="BC9" s="22">
        <v>8</v>
      </c>
      <c r="BD9" s="22">
        <v>8</v>
      </c>
      <c r="BE9" s="21">
        <f t="shared" si="16"/>
        <v>1</v>
      </c>
      <c r="BF9" s="71" t="s">
        <v>131</v>
      </c>
      <c r="BG9" s="84">
        <f t="shared" si="17"/>
        <v>10</v>
      </c>
      <c r="BH9" s="36"/>
      <c r="BI9" s="43"/>
      <c r="BJ9" s="197">
        <v>2024</v>
      </c>
      <c r="BK9" s="198">
        <v>289493</v>
      </c>
      <c r="BL9" s="198">
        <v>289493</v>
      </c>
      <c r="BM9" s="199">
        <f t="shared" si="18"/>
        <v>0</v>
      </c>
      <c r="BN9" s="200">
        <v>20</v>
      </c>
      <c r="BO9" s="85" t="s">
        <v>139</v>
      </c>
      <c r="BP9" s="35">
        <v>0</v>
      </c>
    </row>
    <row r="10" spans="1:68" s="16" customFormat="1" ht="15.75" customHeight="1">
      <c r="A10" s="109" t="s">
        <v>140</v>
      </c>
      <c r="B10" s="95" t="s">
        <v>141</v>
      </c>
      <c r="C10" s="25" t="s">
        <v>24</v>
      </c>
      <c r="D10" s="28">
        <v>51</v>
      </c>
      <c r="E10" s="28">
        <v>1</v>
      </c>
      <c r="F10" s="23">
        <f t="shared" si="0"/>
        <v>50</v>
      </c>
      <c r="G10" s="28">
        <v>17</v>
      </c>
      <c r="H10" s="27">
        <f t="shared" si="1"/>
        <v>0.34</v>
      </c>
      <c r="I10" s="69">
        <f t="shared" si="2"/>
        <v>6</v>
      </c>
      <c r="J10" s="46">
        <v>0.5</v>
      </c>
      <c r="K10" s="40">
        <v>10</v>
      </c>
      <c r="L10" s="82">
        <v>1</v>
      </c>
      <c r="M10" s="29">
        <v>114</v>
      </c>
      <c r="N10" s="29">
        <v>65</v>
      </c>
      <c r="O10" s="82">
        <v>2</v>
      </c>
      <c r="P10" s="28">
        <v>46</v>
      </c>
      <c r="Q10" s="27">
        <f t="shared" si="3"/>
        <v>3.1578947368421054E-2</v>
      </c>
      <c r="R10" s="69">
        <f t="shared" si="4"/>
        <v>0</v>
      </c>
      <c r="S10" s="36">
        <v>0.2</v>
      </c>
      <c r="T10" s="35">
        <v>10</v>
      </c>
      <c r="U10" s="3">
        <v>49</v>
      </c>
      <c r="V10" s="83">
        <v>25</v>
      </c>
      <c r="W10" s="130">
        <v>82.64</v>
      </c>
      <c r="X10" s="65">
        <f t="shared" si="5"/>
        <v>5</v>
      </c>
      <c r="Y10" s="43"/>
      <c r="Z10" s="42"/>
      <c r="AA10" s="28">
        <v>5</v>
      </c>
      <c r="AB10" s="28">
        <v>2</v>
      </c>
      <c r="AC10" s="44">
        <f t="shared" si="6"/>
        <v>0.4</v>
      </c>
      <c r="AD10" s="64">
        <f t="shared" si="7"/>
        <v>0</v>
      </c>
      <c r="AE10" s="36"/>
      <c r="AF10" s="35"/>
      <c r="AG10" s="25">
        <v>80</v>
      </c>
      <c r="AH10" s="26">
        <v>53</v>
      </c>
      <c r="AI10" s="44">
        <f t="shared" si="8"/>
        <v>0.66249999999999998</v>
      </c>
      <c r="AJ10" s="26">
        <v>49</v>
      </c>
      <c r="AK10" s="44">
        <f t="shared" si="9"/>
        <v>0.61250000000000004</v>
      </c>
      <c r="AL10" s="26">
        <v>50</v>
      </c>
      <c r="AM10" s="44">
        <f t="shared" si="10"/>
        <v>0.625</v>
      </c>
      <c r="AN10" s="26">
        <v>57</v>
      </c>
      <c r="AO10" s="44">
        <f t="shared" si="11"/>
        <v>0.71250000000000002</v>
      </c>
      <c r="AP10" s="37"/>
      <c r="AQ10" s="121">
        <v>80</v>
      </c>
      <c r="AR10" s="121">
        <v>74</v>
      </c>
      <c r="AS10" s="44">
        <f t="shared" si="12"/>
        <v>0.92500000000000004</v>
      </c>
      <c r="AT10" s="29">
        <v>71</v>
      </c>
      <c r="AU10" s="44">
        <f t="shared" si="13"/>
        <v>0.88749999999999996</v>
      </c>
      <c r="AV10" s="29">
        <v>68</v>
      </c>
      <c r="AW10" s="44">
        <f t="shared" si="14"/>
        <v>0.85</v>
      </c>
      <c r="AX10" s="26">
        <v>78</v>
      </c>
      <c r="AY10" s="44">
        <f t="shared" si="15"/>
        <v>0.97499999999999998</v>
      </c>
      <c r="AZ10" s="26">
        <v>0</v>
      </c>
      <c r="BA10" s="20"/>
      <c r="BB10" s="20"/>
      <c r="BC10" s="22">
        <v>60</v>
      </c>
      <c r="BD10" s="22">
        <v>60</v>
      </c>
      <c r="BE10" s="21">
        <f t="shared" si="16"/>
        <v>1</v>
      </c>
      <c r="BF10" s="71" t="s">
        <v>131</v>
      </c>
      <c r="BG10" s="26">
        <f t="shared" si="17"/>
        <v>10</v>
      </c>
      <c r="BH10" s="36"/>
      <c r="BI10" s="43"/>
      <c r="BJ10" s="197" t="s">
        <v>34</v>
      </c>
      <c r="BK10" s="198" t="s">
        <v>34</v>
      </c>
      <c r="BL10" s="198" t="s">
        <v>34</v>
      </c>
      <c r="BM10" s="199" t="s">
        <v>34</v>
      </c>
      <c r="BN10" s="200" t="s">
        <v>34</v>
      </c>
    </row>
    <row r="11" spans="1:68" s="17" customFormat="1" ht="15.75" customHeight="1">
      <c r="A11" s="16"/>
      <c r="C11" s="20"/>
      <c r="D11" s="41"/>
      <c r="E11" s="41"/>
      <c r="F11" s="41"/>
      <c r="G11" s="41"/>
      <c r="H11" s="72"/>
      <c r="I11" s="96"/>
      <c r="J11" s="36">
        <v>0.6</v>
      </c>
      <c r="K11" s="35">
        <v>12</v>
      </c>
      <c r="L11" s="129"/>
      <c r="M11" s="92"/>
      <c r="N11" s="92"/>
      <c r="O11" s="129"/>
      <c r="P11" s="91"/>
      <c r="Q11" s="72"/>
      <c r="R11" s="96"/>
      <c r="S11" s="36">
        <v>0.24</v>
      </c>
      <c r="T11" s="35">
        <v>12</v>
      </c>
      <c r="V11" s="86"/>
      <c r="W11" s="131"/>
      <c r="X11" s="86"/>
      <c r="Y11" s="43"/>
      <c r="Z11" s="42"/>
      <c r="AA11" s="16"/>
      <c r="AB11" s="16"/>
      <c r="AE11" s="36"/>
      <c r="AF11" s="35"/>
      <c r="AO11" s="31"/>
      <c r="AP11" s="20"/>
      <c r="AS11" s="31"/>
      <c r="AU11" s="31"/>
      <c r="AW11" s="31"/>
      <c r="AY11" s="31"/>
      <c r="AZ11" s="37"/>
      <c r="BA11" s="20"/>
      <c r="BB11" s="20"/>
      <c r="BG11" s="37"/>
      <c r="BH11" s="36"/>
      <c r="BI11" s="43"/>
      <c r="BM11" s="199"/>
    </row>
    <row r="12" spans="1:68" s="17" customFormat="1" ht="15.75" customHeight="1">
      <c r="A12" s="109" t="s">
        <v>120</v>
      </c>
      <c r="B12" s="125" t="s">
        <v>142</v>
      </c>
      <c r="C12" s="25" t="s">
        <v>23</v>
      </c>
      <c r="D12" s="23">
        <v>11</v>
      </c>
      <c r="E12" s="23">
        <v>0</v>
      </c>
      <c r="F12" s="23">
        <f t="shared" ref="F12:F20" si="19">D12-E12</f>
        <v>11</v>
      </c>
      <c r="G12" s="23">
        <v>9</v>
      </c>
      <c r="H12" s="27">
        <f t="shared" ref="H12:H20" si="20">G12/F12</f>
        <v>0.81818181818181823</v>
      </c>
      <c r="I12" s="69">
        <f t="shared" ref="I12:I20" si="21">VLOOKUP(H12,$J$5:$K$15,2,TRUE)</f>
        <v>16</v>
      </c>
      <c r="J12" s="36">
        <v>0.7</v>
      </c>
      <c r="K12" s="35">
        <v>14</v>
      </c>
      <c r="L12" s="28">
        <v>8</v>
      </c>
      <c r="M12" s="29">
        <v>31</v>
      </c>
      <c r="N12" s="29">
        <v>11</v>
      </c>
      <c r="O12" s="82">
        <v>3</v>
      </c>
      <c r="P12" s="28">
        <v>8</v>
      </c>
      <c r="Q12" s="27">
        <f t="shared" ref="Q12:Q20" si="22">SUM(L12+O12)/(M12+P12-N12)</f>
        <v>0.39285714285714285</v>
      </c>
      <c r="R12" s="69">
        <f t="shared" ref="R12:R20" si="23">VLOOKUP(Q12,$S$5:$T$15,2,TRUE)</f>
        <v>18</v>
      </c>
      <c r="S12" s="36">
        <v>0.28000000000000003</v>
      </c>
      <c r="T12" s="35">
        <v>14</v>
      </c>
      <c r="U12" s="60">
        <v>9</v>
      </c>
      <c r="V12" s="59">
        <v>8</v>
      </c>
      <c r="W12" s="130">
        <v>205.13</v>
      </c>
      <c r="X12" s="65">
        <f t="shared" ref="X12:X20" si="24">VLOOKUP(W12,$Y$5:$Z$8,2,TRUE)</f>
        <v>0</v>
      </c>
      <c r="Y12" s="43"/>
      <c r="Z12" s="42"/>
      <c r="AA12" s="28">
        <v>15</v>
      </c>
      <c r="AB12" s="28">
        <v>6</v>
      </c>
      <c r="AC12" s="44">
        <f t="shared" ref="AC12:AC18" si="25">SUM(AB12/AA12)</f>
        <v>0.4</v>
      </c>
      <c r="AD12" s="64">
        <f t="shared" ref="AD12:AD18" si="26">VLOOKUP(AC12,$AE$5:$AF$9,2,TRUE)</f>
        <v>0</v>
      </c>
      <c r="AE12" s="36"/>
      <c r="AF12" s="35"/>
      <c r="AG12" s="25">
        <v>26</v>
      </c>
      <c r="AH12" s="23">
        <v>21</v>
      </c>
      <c r="AI12" s="44">
        <f t="shared" ref="AI12:AI20" si="27">SUM(AH12/AG12)</f>
        <v>0.80769230769230771</v>
      </c>
      <c r="AJ12" s="23">
        <v>23</v>
      </c>
      <c r="AK12" s="44">
        <f t="shared" ref="AK12:AK20" si="28">SUM(AJ12/AG12)</f>
        <v>0.88461538461538458</v>
      </c>
      <c r="AL12" s="23">
        <v>24</v>
      </c>
      <c r="AM12" s="44">
        <f t="shared" ref="AM12:AM20" si="29">SUM(AL12/AG12)</f>
        <v>0.92307692307692313</v>
      </c>
      <c r="AN12" s="23">
        <v>21</v>
      </c>
      <c r="AO12" s="44">
        <f t="shared" ref="AO12:AO20" si="30">SUM(AN12/AG12)</f>
        <v>0.80769230769230771</v>
      </c>
      <c r="AP12" s="20"/>
      <c r="AQ12" s="23">
        <v>26</v>
      </c>
      <c r="AR12" s="25">
        <v>34</v>
      </c>
      <c r="AS12" s="44">
        <f t="shared" ref="AS12:AS20" si="31">SUM(AR12/AQ12)</f>
        <v>1.3076923076923077</v>
      </c>
      <c r="AT12" s="25">
        <v>36</v>
      </c>
      <c r="AU12" s="44">
        <f t="shared" ref="AU12:AU20" si="32">SUM(AT12/AQ12)</f>
        <v>1.3846153846153846</v>
      </c>
      <c r="AV12" s="25">
        <v>40</v>
      </c>
      <c r="AW12" s="44">
        <f t="shared" ref="AW12:AW20" si="33">SUM(AV12/AQ12)</f>
        <v>1.5384615384615385</v>
      </c>
      <c r="AX12" s="25">
        <v>34</v>
      </c>
      <c r="AY12" s="44">
        <f t="shared" ref="AY12:AY20" si="34">SUM(AX12/AQ12)</f>
        <v>1.3076923076923077</v>
      </c>
      <c r="AZ12" s="26">
        <v>15</v>
      </c>
      <c r="BA12" s="20"/>
      <c r="BB12" s="20"/>
      <c r="BC12" s="23">
        <v>11</v>
      </c>
      <c r="BD12" s="23">
        <v>11</v>
      </c>
      <c r="BE12" s="21">
        <f>SUM(BD12/BC12)</f>
        <v>1</v>
      </c>
      <c r="BF12" s="66" t="s">
        <v>131</v>
      </c>
      <c r="BG12" s="26">
        <f t="shared" si="17"/>
        <v>10</v>
      </c>
      <c r="BH12" s="36"/>
      <c r="BI12" s="43"/>
      <c r="BJ12" s="197">
        <v>2023</v>
      </c>
      <c r="BK12" s="198">
        <v>475266</v>
      </c>
      <c r="BL12" s="198">
        <v>472989</v>
      </c>
      <c r="BM12" s="199">
        <f>BK12-BL12</f>
        <v>2277</v>
      </c>
      <c r="BN12" s="200">
        <v>12</v>
      </c>
    </row>
    <row r="13" spans="1:68" s="17" customFormat="1" ht="15.75" customHeight="1">
      <c r="A13" s="109" t="s">
        <v>143</v>
      </c>
      <c r="B13" s="125" t="s">
        <v>144</v>
      </c>
      <c r="C13" s="25" t="s">
        <v>23</v>
      </c>
      <c r="D13" s="28">
        <v>60</v>
      </c>
      <c r="E13" s="28">
        <v>0</v>
      </c>
      <c r="F13" s="28">
        <f t="shared" si="19"/>
        <v>60</v>
      </c>
      <c r="G13" s="28">
        <v>53</v>
      </c>
      <c r="H13" s="27">
        <f t="shared" si="20"/>
        <v>0.8833333333333333</v>
      </c>
      <c r="I13" s="69">
        <f t="shared" si="21"/>
        <v>16</v>
      </c>
      <c r="J13" s="36">
        <v>0.8</v>
      </c>
      <c r="K13" s="35">
        <v>16</v>
      </c>
      <c r="L13" s="28">
        <v>1</v>
      </c>
      <c r="M13" s="29">
        <v>35</v>
      </c>
      <c r="N13" s="29">
        <v>33</v>
      </c>
      <c r="O13" s="82">
        <v>9</v>
      </c>
      <c r="P13" s="28">
        <v>25</v>
      </c>
      <c r="Q13" s="27">
        <f t="shared" si="22"/>
        <v>0.37037037037037035</v>
      </c>
      <c r="R13" s="69">
        <f t="shared" si="23"/>
        <v>18</v>
      </c>
      <c r="S13" s="36">
        <v>0.32</v>
      </c>
      <c r="T13" s="35">
        <v>16</v>
      </c>
      <c r="U13" s="60">
        <v>86</v>
      </c>
      <c r="V13" s="59">
        <v>86</v>
      </c>
      <c r="W13" s="130">
        <v>18.53</v>
      </c>
      <c r="X13" s="65">
        <f t="shared" si="24"/>
        <v>15</v>
      </c>
      <c r="Y13" s="43"/>
      <c r="Z13" s="42"/>
      <c r="AA13" s="28">
        <v>1</v>
      </c>
      <c r="AB13" s="28">
        <v>0</v>
      </c>
      <c r="AC13" s="44">
        <f t="shared" si="25"/>
        <v>0</v>
      </c>
      <c r="AD13" s="64">
        <f t="shared" si="26"/>
        <v>20</v>
      </c>
      <c r="AE13" s="36"/>
      <c r="AF13" s="35"/>
      <c r="AG13" s="25">
        <v>14</v>
      </c>
      <c r="AH13" s="23">
        <v>17</v>
      </c>
      <c r="AI13" s="44">
        <f t="shared" si="27"/>
        <v>1.2142857142857142</v>
      </c>
      <c r="AJ13" s="23">
        <v>28</v>
      </c>
      <c r="AK13" s="44">
        <f t="shared" si="28"/>
        <v>2</v>
      </c>
      <c r="AL13" s="23">
        <v>20</v>
      </c>
      <c r="AM13" s="44">
        <f t="shared" si="29"/>
        <v>1.4285714285714286</v>
      </c>
      <c r="AN13" s="23">
        <v>21</v>
      </c>
      <c r="AO13" s="44">
        <f t="shared" si="30"/>
        <v>1.5</v>
      </c>
      <c r="AP13" s="20"/>
      <c r="AQ13" s="23">
        <v>22</v>
      </c>
      <c r="AR13" s="25">
        <v>39</v>
      </c>
      <c r="AS13" s="44">
        <f t="shared" si="31"/>
        <v>1.7727272727272727</v>
      </c>
      <c r="AT13" s="25">
        <v>81</v>
      </c>
      <c r="AU13" s="44">
        <f t="shared" si="32"/>
        <v>3.6818181818181817</v>
      </c>
      <c r="AV13" s="25">
        <v>49</v>
      </c>
      <c r="AW13" s="44">
        <f t="shared" si="33"/>
        <v>2.2272727272727271</v>
      </c>
      <c r="AX13" s="25">
        <v>49</v>
      </c>
      <c r="AY13" s="44">
        <f t="shared" si="34"/>
        <v>2.2272727272727271</v>
      </c>
      <c r="AZ13" s="26">
        <v>15</v>
      </c>
      <c r="BA13" s="20"/>
      <c r="BB13" s="20"/>
      <c r="BC13" s="23" t="s">
        <v>34</v>
      </c>
      <c r="BD13" s="23" t="s">
        <v>34</v>
      </c>
      <c r="BE13" s="21" t="s">
        <v>34</v>
      </c>
      <c r="BF13" s="68" t="s">
        <v>34</v>
      </c>
      <c r="BG13" s="84" t="s">
        <v>34</v>
      </c>
      <c r="BH13" s="36"/>
      <c r="BI13" s="43"/>
      <c r="BJ13" s="197">
        <v>2023</v>
      </c>
      <c r="BK13" s="198">
        <v>308743</v>
      </c>
      <c r="BL13" s="198">
        <v>308743</v>
      </c>
      <c r="BM13" s="199">
        <f t="shared" si="18"/>
        <v>0</v>
      </c>
      <c r="BN13" s="200">
        <v>20</v>
      </c>
    </row>
    <row r="14" spans="1:68" s="17" customFormat="1" ht="15.75" customHeight="1">
      <c r="A14" s="109" t="s">
        <v>136</v>
      </c>
      <c r="B14" s="124" t="s">
        <v>145</v>
      </c>
      <c r="C14" s="25" t="s">
        <v>23</v>
      </c>
      <c r="D14" s="23">
        <v>204</v>
      </c>
      <c r="E14" s="23">
        <v>0</v>
      </c>
      <c r="F14" s="23">
        <f t="shared" si="19"/>
        <v>204</v>
      </c>
      <c r="G14" s="23">
        <v>194</v>
      </c>
      <c r="H14" s="27">
        <f t="shared" si="20"/>
        <v>0.9509803921568627</v>
      </c>
      <c r="I14" s="69">
        <f t="shared" si="21"/>
        <v>18</v>
      </c>
      <c r="J14" s="36">
        <v>0.9</v>
      </c>
      <c r="K14" s="35">
        <v>18</v>
      </c>
      <c r="L14" s="82">
        <v>0</v>
      </c>
      <c r="M14" s="29">
        <v>47</v>
      </c>
      <c r="N14" s="29">
        <v>47</v>
      </c>
      <c r="O14" s="82">
        <v>27</v>
      </c>
      <c r="P14" s="28">
        <v>72</v>
      </c>
      <c r="Q14" s="27">
        <f t="shared" si="22"/>
        <v>0.375</v>
      </c>
      <c r="R14" s="69">
        <f t="shared" si="23"/>
        <v>18</v>
      </c>
      <c r="S14" s="36">
        <v>0.36</v>
      </c>
      <c r="T14" s="35">
        <v>18</v>
      </c>
      <c r="U14" s="60">
        <v>135</v>
      </c>
      <c r="V14" s="59">
        <v>113</v>
      </c>
      <c r="W14" s="130">
        <v>16.329999999999998</v>
      </c>
      <c r="X14" s="65">
        <f t="shared" si="24"/>
        <v>15</v>
      </c>
      <c r="Y14" s="43"/>
      <c r="Z14" s="42"/>
      <c r="AA14" s="28">
        <v>119</v>
      </c>
      <c r="AB14" s="28">
        <v>20</v>
      </c>
      <c r="AC14" s="44">
        <f t="shared" si="25"/>
        <v>0.16806722689075632</v>
      </c>
      <c r="AD14" s="64">
        <f t="shared" si="26"/>
        <v>0</v>
      </c>
      <c r="AE14" s="39"/>
      <c r="AF14" s="38"/>
      <c r="AG14" s="25">
        <v>43</v>
      </c>
      <c r="AH14" s="30">
        <v>34</v>
      </c>
      <c r="AI14" s="44">
        <f t="shared" si="27"/>
        <v>0.79069767441860461</v>
      </c>
      <c r="AJ14" s="30">
        <v>0</v>
      </c>
      <c r="AK14" s="44">
        <f t="shared" si="28"/>
        <v>0</v>
      </c>
      <c r="AL14" s="30">
        <v>39</v>
      </c>
      <c r="AM14" s="44">
        <f t="shared" si="29"/>
        <v>0.90697674418604646</v>
      </c>
      <c r="AN14" s="30">
        <v>37</v>
      </c>
      <c r="AO14" s="44">
        <f t="shared" si="30"/>
        <v>0.86046511627906974</v>
      </c>
      <c r="AP14" s="20"/>
      <c r="AQ14" s="25">
        <v>136</v>
      </c>
      <c r="AR14" s="25">
        <v>139</v>
      </c>
      <c r="AS14" s="44">
        <f t="shared" si="31"/>
        <v>1.0220588235294117</v>
      </c>
      <c r="AT14" s="25">
        <v>0</v>
      </c>
      <c r="AU14" s="44">
        <f t="shared" si="32"/>
        <v>0</v>
      </c>
      <c r="AV14" s="25">
        <v>141</v>
      </c>
      <c r="AW14" s="44">
        <f t="shared" si="33"/>
        <v>1.036764705882353</v>
      </c>
      <c r="AX14" s="25">
        <v>139</v>
      </c>
      <c r="AY14" s="44">
        <f t="shared" si="34"/>
        <v>1.0220588235294117</v>
      </c>
      <c r="AZ14" s="26">
        <v>10</v>
      </c>
      <c r="BA14" s="20"/>
      <c r="BB14" s="20"/>
      <c r="BC14" s="23">
        <v>50</v>
      </c>
      <c r="BD14" s="23">
        <v>50</v>
      </c>
      <c r="BE14" s="21">
        <f t="shared" ref="BE14:BE20" si="35">SUM(BD14/BC14)</f>
        <v>1</v>
      </c>
      <c r="BF14" s="68" t="s">
        <v>131</v>
      </c>
      <c r="BG14" s="84">
        <f t="shared" ref="BG14:BG20" si="36">VLOOKUP(BE14,$BH$5:$BI$6,2,TRUE)</f>
        <v>10</v>
      </c>
      <c r="BH14" s="36"/>
      <c r="BI14" s="43"/>
      <c r="BJ14" s="197">
        <v>2024</v>
      </c>
      <c r="BK14" s="198">
        <v>924287</v>
      </c>
      <c r="BL14" s="198">
        <v>924287</v>
      </c>
      <c r="BM14" s="199">
        <f t="shared" si="18"/>
        <v>0</v>
      </c>
      <c r="BN14" s="200">
        <v>20</v>
      </c>
    </row>
    <row r="15" spans="1:68" s="17" customFormat="1" ht="15.75" customHeight="1">
      <c r="A15" s="109" t="s">
        <v>136</v>
      </c>
      <c r="B15" s="124" t="s">
        <v>146</v>
      </c>
      <c r="C15" s="25" t="s">
        <v>147</v>
      </c>
      <c r="D15" s="23">
        <v>23</v>
      </c>
      <c r="E15" s="23">
        <v>0</v>
      </c>
      <c r="F15" s="23">
        <f t="shared" si="19"/>
        <v>23</v>
      </c>
      <c r="G15" s="23">
        <v>22</v>
      </c>
      <c r="H15" s="27">
        <f t="shared" si="20"/>
        <v>0.95652173913043481</v>
      </c>
      <c r="I15" s="69">
        <f t="shared" si="21"/>
        <v>18</v>
      </c>
      <c r="J15" s="36">
        <v>1</v>
      </c>
      <c r="K15" s="35">
        <v>20</v>
      </c>
      <c r="L15" s="28">
        <v>6</v>
      </c>
      <c r="M15" s="29">
        <v>27</v>
      </c>
      <c r="N15" s="29">
        <v>18</v>
      </c>
      <c r="O15" s="116">
        <v>6</v>
      </c>
      <c r="P15" s="28">
        <v>15</v>
      </c>
      <c r="Q15" s="27">
        <f t="shared" si="22"/>
        <v>0.5</v>
      </c>
      <c r="R15" s="69">
        <f t="shared" si="23"/>
        <v>20</v>
      </c>
      <c r="S15" s="36">
        <v>0.4</v>
      </c>
      <c r="T15" s="35">
        <v>20</v>
      </c>
      <c r="U15" s="90">
        <v>28</v>
      </c>
      <c r="V15" s="83">
        <v>28</v>
      </c>
      <c r="W15" s="132">
        <v>14.5</v>
      </c>
      <c r="X15" s="65">
        <f t="shared" si="24"/>
        <v>15</v>
      </c>
      <c r="Y15" s="43"/>
      <c r="Z15" s="42"/>
      <c r="AA15" s="28">
        <v>42</v>
      </c>
      <c r="AB15" s="28">
        <v>8</v>
      </c>
      <c r="AC15" s="44">
        <f t="shared" si="25"/>
        <v>0.19047619047619047</v>
      </c>
      <c r="AD15" s="64">
        <f t="shared" si="26"/>
        <v>0</v>
      </c>
      <c r="AE15" s="36"/>
      <c r="AF15" s="35"/>
      <c r="AG15" s="25">
        <v>25</v>
      </c>
      <c r="AH15" s="30">
        <v>24</v>
      </c>
      <c r="AI15" s="44">
        <f t="shared" si="27"/>
        <v>0.96</v>
      </c>
      <c r="AJ15" s="30">
        <v>25</v>
      </c>
      <c r="AK15" s="44">
        <f t="shared" si="28"/>
        <v>1</v>
      </c>
      <c r="AL15" s="30">
        <v>19</v>
      </c>
      <c r="AM15" s="44">
        <f t="shared" si="29"/>
        <v>0.76</v>
      </c>
      <c r="AN15" s="30">
        <v>21</v>
      </c>
      <c r="AO15" s="44">
        <f t="shared" si="30"/>
        <v>0.84</v>
      </c>
      <c r="AP15" s="20"/>
      <c r="AQ15" s="23">
        <v>27</v>
      </c>
      <c r="AR15" s="25">
        <v>46</v>
      </c>
      <c r="AS15" s="44">
        <f t="shared" si="31"/>
        <v>1.7037037037037037</v>
      </c>
      <c r="AT15" s="25">
        <v>46</v>
      </c>
      <c r="AU15" s="44">
        <f t="shared" si="32"/>
        <v>1.7037037037037037</v>
      </c>
      <c r="AV15" s="25">
        <v>42</v>
      </c>
      <c r="AW15" s="44">
        <f t="shared" si="33"/>
        <v>1.5555555555555556</v>
      </c>
      <c r="AX15" s="25">
        <v>43</v>
      </c>
      <c r="AY15" s="44">
        <f t="shared" si="34"/>
        <v>1.5925925925925926</v>
      </c>
      <c r="AZ15" s="26">
        <v>15</v>
      </c>
      <c r="BA15" s="20"/>
      <c r="BB15" s="20"/>
      <c r="BC15" s="23">
        <v>16</v>
      </c>
      <c r="BD15" s="23">
        <v>15</v>
      </c>
      <c r="BE15" s="21">
        <f t="shared" si="35"/>
        <v>0.9375</v>
      </c>
      <c r="BF15" s="71" t="s">
        <v>148</v>
      </c>
      <c r="BG15" s="84">
        <f t="shared" si="36"/>
        <v>0</v>
      </c>
      <c r="BH15" s="20"/>
      <c r="BI15" s="20"/>
      <c r="BJ15" s="197">
        <v>2023</v>
      </c>
      <c r="BK15" s="198">
        <v>546999</v>
      </c>
      <c r="BL15" s="198">
        <v>546999</v>
      </c>
      <c r="BM15" s="199">
        <f t="shared" si="18"/>
        <v>0</v>
      </c>
      <c r="BN15" s="200">
        <v>20</v>
      </c>
    </row>
    <row r="16" spans="1:68" s="17" customFormat="1" ht="15.75" customHeight="1">
      <c r="A16" s="109" t="s">
        <v>136</v>
      </c>
      <c r="B16" s="124" t="s">
        <v>149</v>
      </c>
      <c r="C16" s="25" t="s">
        <v>23</v>
      </c>
      <c r="D16" s="23">
        <v>27</v>
      </c>
      <c r="E16" s="23">
        <v>0</v>
      </c>
      <c r="F16" s="23">
        <f t="shared" si="19"/>
        <v>27</v>
      </c>
      <c r="G16" s="23">
        <v>26</v>
      </c>
      <c r="H16" s="27">
        <f t="shared" si="20"/>
        <v>0.96296296296296291</v>
      </c>
      <c r="I16" s="69">
        <f t="shared" si="21"/>
        <v>18</v>
      </c>
      <c r="L16" s="28">
        <v>4</v>
      </c>
      <c r="M16" s="29">
        <v>22</v>
      </c>
      <c r="N16" s="29">
        <v>14</v>
      </c>
      <c r="O16" s="116">
        <v>10</v>
      </c>
      <c r="P16" s="28">
        <v>17</v>
      </c>
      <c r="Q16" s="27">
        <f t="shared" si="22"/>
        <v>0.56000000000000005</v>
      </c>
      <c r="R16" s="69">
        <f t="shared" si="23"/>
        <v>20</v>
      </c>
      <c r="U16" s="90">
        <v>19</v>
      </c>
      <c r="V16" s="83">
        <v>19</v>
      </c>
      <c r="W16" s="132">
        <v>18.95</v>
      </c>
      <c r="X16" s="65">
        <f t="shared" si="24"/>
        <v>15</v>
      </c>
      <c r="Y16" s="43"/>
      <c r="Z16" s="42"/>
      <c r="AA16" s="28">
        <v>12</v>
      </c>
      <c r="AB16" s="28">
        <v>1</v>
      </c>
      <c r="AC16" s="44">
        <f t="shared" si="25"/>
        <v>8.3333333333333329E-2</v>
      </c>
      <c r="AD16" s="64">
        <f t="shared" si="26"/>
        <v>0</v>
      </c>
      <c r="AE16" s="39"/>
      <c r="AF16" s="38"/>
      <c r="AG16" s="25">
        <v>22</v>
      </c>
      <c r="AH16" s="30">
        <v>23</v>
      </c>
      <c r="AI16" s="44">
        <f t="shared" si="27"/>
        <v>1.0454545454545454</v>
      </c>
      <c r="AJ16" s="30">
        <v>19</v>
      </c>
      <c r="AK16" s="44">
        <f t="shared" si="28"/>
        <v>0.86363636363636365</v>
      </c>
      <c r="AL16" s="30">
        <v>20</v>
      </c>
      <c r="AM16" s="44">
        <f t="shared" si="29"/>
        <v>0.90909090909090906</v>
      </c>
      <c r="AN16" s="30">
        <v>18</v>
      </c>
      <c r="AO16" s="44">
        <f t="shared" si="30"/>
        <v>0.81818181818181823</v>
      </c>
      <c r="AP16" s="20"/>
      <c r="AQ16" s="23">
        <v>26</v>
      </c>
      <c r="AR16" s="25">
        <v>41</v>
      </c>
      <c r="AS16" s="44">
        <f t="shared" si="31"/>
        <v>1.5769230769230769</v>
      </c>
      <c r="AT16" s="25">
        <v>34</v>
      </c>
      <c r="AU16" s="44">
        <f t="shared" si="32"/>
        <v>1.3076923076923077</v>
      </c>
      <c r="AV16" s="25">
        <v>40</v>
      </c>
      <c r="AW16" s="44">
        <f t="shared" si="33"/>
        <v>1.5384615384615385</v>
      </c>
      <c r="AX16" s="25">
        <v>32</v>
      </c>
      <c r="AY16" s="44">
        <f t="shared" si="34"/>
        <v>1.2307692307692308</v>
      </c>
      <c r="AZ16" s="26">
        <v>15</v>
      </c>
      <c r="BA16" s="36"/>
      <c r="BB16" s="35"/>
      <c r="BC16" s="23">
        <v>12</v>
      </c>
      <c r="BD16" s="23">
        <v>12</v>
      </c>
      <c r="BE16" s="21">
        <f t="shared" si="35"/>
        <v>1</v>
      </c>
      <c r="BF16" s="71" t="s">
        <v>131</v>
      </c>
      <c r="BG16" s="84">
        <f t="shared" si="36"/>
        <v>10</v>
      </c>
      <c r="BH16" s="36"/>
      <c r="BI16" s="43"/>
      <c r="BJ16" s="197">
        <v>2023</v>
      </c>
      <c r="BK16" s="198">
        <v>371589</v>
      </c>
      <c r="BL16" s="198">
        <v>371589</v>
      </c>
      <c r="BM16" s="199">
        <f t="shared" si="18"/>
        <v>0</v>
      </c>
      <c r="BN16" s="200">
        <v>20</v>
      </c>
    </row>
    <row r="17" spans="1:66" s="17" customFormat="1" ht="15.75" customHeight="1">
      <c r="A17" s="109" t="s">
        <v>150</v>
      </c>
      <c r="B17" s="125" t="s">
        <v>151</v>
      </c>
      <c r="C17" s="25" t="s">
        <v>23</v>
      </c>
      <c r="D17" s="23">
        <v>8</v>
      </c>
      <c r="E17" s="23">
        <v>0</v>
      </c>
      <c r="F17" s="23">
        <f t="shared" si="19"/>
        <v>8</v>
      </c>
      <c r="G17" s="23">
        <v>4</v>
      </c>
      <c r="H17" s="27">
        <f t="shared" si="20"/>
        <v>0.5</v>
      </c>
      <c r="I17" s="69">
        <f t="shared" si="21"/>
        <v>10</v>
      </c>
      <c r="J17" s="18"/>
      <c r="K17" s="18"/>
      <c r="L17" s="28">
        <v>1</v>
      </c>
      <c r="M17" s="29">
        <v>9</v>
      </c>
      <c r="N17" s="29">
        <v>4</v>
      </c>
      <c r="O17" s="28">
        <v>1</v>
      </c>
      <c r="P17" s="28">
        <v>7</v>
      </c>
      <c r="Q17" s="27">
        <f t="shared" si="22"/>
        <v>0.16666666666666666</v>
      </c>
      <c r="R17" s="69">
        <f t="shared" si="23"/>
        <v>8</v>
      </c>
      <c r="S17" s="18"/>
      <c r="T17" s="18"/>
      <c r="U17" s="61">
        <v>5</v>
      </c>
      <c r="V17" s="59">
        <v>4</v>
      </c>
      <c r="W17" s="130">
        <v>58</v>
      </c>
      <c r="X17" s="65">
        <f t="shared" si="24"/>
        <v>10</v>
      </c>
      <c r="Y17" s="39"/>
      <c r="Z17" s="38"/>
      <c r="AA17" s="28">
        <v>11</v>
      </c>
      <c r="AB17" s="28">
        <v>0</v>
      </c>
      <c r="AC17" s="44">
        <f t="shared" si="25"/>
        <v>0</v>
      </c>
      <c r="AD17" s="64">
        <f t="shared" si="26"/>
        <v>20</v>
      </c>
      <c r="AE17" s="39"/>
      <c r="AF17" s="38"/>
      <c r="AG17" s="25">
        <v>12</v>
      </c>
      <c r="AH17" s="30">
        <v>13</v>
      </c>
      <c r="AI17" s="44">
        <f t="shared" si="27"/>
        <v>1.0833333333333333</v>
      </c>
      <c r="AJ17" s="30">
        <v>13</v>
      </c>
      <c r="AK17" s="44">
        <f t="shared" si="28"/>
        <v>1.0833333333333333</v>
      </c>
      <c r="AL17" s="30">
        <v>11</v>
      </c>
      <c r="AM17" s="44">
        <f t="shared" si="29"/>
        <v>0.91666666666666663</v>
      </c>
      <c r="AN17" s="30">
        <v>12</v>
      </c>
      <c r="AO17" s="44">
        <f t="shared" si="30"/>
        <v>1</v>
      </c>
      <c r="AP17" s="20"/>
      <c r="AQ17" s="23">
        <v>18</v>
      </c>
      <c r="AR17" s="25">
        <v>16</v>
      </c>
      <c r="AS17" s="44">
        <f t="shared" si="31"/>
        <v>0.88888888888888884</v>
      </c>
      <c r="AT17" s="25">
        <v>16</v>
      </c>
      <c r="AU17" s="44">
        <f t="shared" si="32"/>
        <v>0.88888888888888884</v>
      </c>
      <c r="AV17" s="25">
        <v>14</v>
      </c>
      <c r="AW17" s="44">
        <f t="shared" si="33"/>
        <v>0.77777777777777779</v>
      </c>
      <c r="AX17" s="25">
        <v>15</v>
      </c>
      <c r="AY17" s="44">
        <f t="shared" si="34"/>
        <v>0.83333333333333337</v>
      </c>
      <c r="AZ17" s="26">
        <v>10</v>
      </c>
      <c r="BA17" s="20"/>
      <c r="BB17" s="20"/>
      <c r="BC17" s="23">
        <v>4</v>
      </c>
      <c r="BD17" s="23">
        <v>4</v>
      </c>
      <c r="BE17" s="21">
        <f t="shared" si="35"/>
        <v>1</v>
      </c>
      <c r="BF17" s="71" t="s">
        <v>131</v>
      </c>
      <c r="BG17" s="84">
        <f t="shared" si="36"/>
        <v>10</v>
      </c>
      <c r="BH17" s="20"/>
      <c r="BI17" s="20"/>
      <c r="BJ17" s="197">
        <v>2023</v>
      </c>
      <c r="BK17" s="198">
        <v>231303</v>
      </c>
      <c r="BL17" s="198">
        <v>172717</v>
      </c>
      <c r="BM17" s="199">
        <f t="shared" si="18"/>
        <v>58586</v>
      </c>
      <c r="BN17" s="200">
        <v>0</v>
      </c>
    </row>
    <row r="18" spans="1:66" s="17" customFormat="1" ht="15.75" customHeight="1">
      <c r="A18" s="109" t="s">
        <v>150</v>
      </c>
      <c r="B18" s="122" t="s">
        <v>152</v>
      </c>
      <c r="C18" s="25" t="s">
        <v>23</v>
      </c>
      <c r="D18" s="23">
        <v>24</v>
      </c>
      <c r="E18" s="23">
        <v>0</v>
      </c>
      <c r="F18" s="23">
        <f t="shared" si="19"/>
        <v>24</v>
      </c>
      <c r="G18" s="23">
        <v>17</v>
      </c>
      <c r="H18" s="27">
        <f t="shared" si="20"/>
        <v>0.70833333333333337</v>
      </c>
      <c r="I18" s="69">
        <f t="shared" si="21"/>
        <v>14</v>
      </c>
      <c r="L18" s="28">
        <v>0</v>
      </c>
      <c r="M18" s="29">
        <v>15</v>
      </c>
      <c r="N18" s="29">
        <v>15</v>
      </c>
      <c r="O18" s="28">
        <v>3</v>
      </c>
      <c r="P18" s="28">
        <v>22</v>
      </c>
      <c r="Q18" s="27">
        <f t="shared" si="22"/>
        <v>0.13636363636363635</v>
      </c>
      <c r="R18" s="69">
        <f t="shared" si="23"/>
        <v>6</v>
      </c>
      <c r="S18" s="36"/>
      <c r="T18" s="35"/>
      <c r="U18" s="61">
        <v>33</v>
      </c>
      <c r="V18" s="59">
        <v>26</v>
      </c>
      <c r="W18" s="130">
        <v>43.54</v>
      </c>
      <c r="X18" s="65">
        <f t="shared" si="24"/>
        <v>10</v>
      </c>
      <c r="Y18" s="43"/>
      <c r="Z18" s="42"/>
      <c r="AA18" s="28">
        <v>24</v>
      </c>
      <c r="AB18" s="28">
        <v>13</v>
      </c>
      <c r="AC18" s="44">
        <f t="shared" si="25"/>
        <v>0.54166666666666663</v>
      </c>
      <c r="AD18" s="64">
        <f t="shared" si="26"/>
        <v>0</v>
      </c>
      <c r="AE18" s="39"/>
      <c r="AF18" s="38"/>
      <c r="AG18" s="25">
        <v>15</v>
      </c>
      <c r="AH18" s="30">
        <v>8</v>
      </c>
      <c r="AI18" s="44">
        <f t="shared" si="27"/>
        <v>0.53333333333333333</v>
      </c>
      <c r="AJ18" s="30">
        <v>11</v>
      </c>
      <c r="AK18" s="44">
        <f t="shared" si="28"/>
        <v>0.73333333333333328</v>
      </c>
      <c r="AL18" s="30">
        <v>14</v>
      </c>
      <c r="AM18" s="44">
        <f t="shared" si="29"/>
        <v>0.93333333333333335</v>
      </c>
      <c r="AN18" s="30">
        <v>17</v>
      </c>
      <c r="AO18" s="44">
        <f t="shared" si="30"/>
        <v>1.1333333333333333</v>
      </c>
      <c r="AP18" s="20"/>
      <c r="AQ18" s="30">
        <v>18</v>
      </c>
      <c r="AR18" s="25">
        <v>10</v>
      </c>
      <c r="AS18" s="44">
        <f t="shared" si="31"/>
        <v>0.55555555555555558</v>
      </c>
      <c r="AT18" s="25">
        <v>16</v>
      </c>
      <c r="AU18" s="44">
        <f t="shared" si="32"/>
        <v>0.88888888888888884</v>
      </c>
      <c r="AV18" s="25">
        <v>15</v>
      </c>
      <c r="AW18" s="44">
        <f t="shared" si="33"/>
        <v>0.83333333333333337</v>
      </c>
      <c r="AX18" s="25">
        <v>18</v>
      </c>
      <c r="AY18" s="44">
        <f t="shared" si="34"/>
        <v>1</v>
      </c>
      <c r="AZ18" s="26">
        <v>2</v>
      </c>
      <c r="BA18" s="20"/>
      <c r="BB18" s="20"/>
      <c r="BC18" s="23">
        <v>19</v>
      </c>
      <c r="BD18" s="23">
        <v>19</v>
      </c>
      <c r="BE18" s="67">
        <f t="shared" si="35"/>
        <v>1</v>
      </c>
      <c r="BF18" s="71" t="s">
        <v>131</v>
      </c>
      <c r="BG18" s="84">
        <f t="shared" si="36"/>
        <v>10</v>
      </c>
      <c r="BH18" s="20"/>
      <c r="BI18" s="20"/>
      <c r="BJ18" s="197">
        <v>2023</v>
      </c>
      <c r="BK18" s="198">
        <v>248285</v>
      </c>
      <c r="BL18" s="198">
        <v>219059</v>
      </c>
      <c r="BM18" s="199">
        <f t="shared" si="18"/>
        <v>29226</v>
      </c>
      <c r="BN18" s="200">
        <v>0</v>
      </c>
    </row>
    <row r="19" spans="1:66" s="17" customFormat="1" ht="13.9" customHeight="1">
      <c r="A19" s="110" t="s">
        <v>153</v>
      </c>
      <c r="B19" s="125" t="s">
        <v>154</v>
      </c>
      <c r="C19" s="25" t="s">
        <v>23</v>
      </c>
      <c r="D19" s="23">
        <v>5</v>
      </c>
      <c r="E19" s="23">
        <v>1</v>
      </c>
      <c r="F19" s="23">
        <f t="shared" si="19"/>
        <v>4</v>
      </c>
      <c r="G19" s="23">
        <v>4</v>
      </c>
      <c r="H19" s="27">
        <f t="shared" si="20"/>
        <v>1</v>
      </c>
      <c r="I19" s="69">
        <f t="shared" si="21"/>
        <v>20</v>
      </c>
      <c r="L19" s="28">
        <v>0</v>
      </c>
      <c r="M19" s="29">
        <v>19</v>
      </c>
      <c r="N19" s="29">
        <v>19</v>
      </c>
      <c r="O19" s="28">
        <v>1</v>
      </c>
      <c r="P19" s="28">
        <v>4</v>
      </c>
      <c r="Q19" s="27">
        <f t="shared" si="22"/>
        <v>0.25</v>
      </c>
      <c r="R19" s="69">
        <f t="shared" si="23"/>
        <v>12</v>
      </c>
      <c r="S19" s="36"/>
      <c r="T19" s="35"/>
      <c r="U19" s="61">
        <v>31</v>
      </c>
      <c r="V19" s="59">
        <v>31</v>
      </c>
      <c r="W19" s="130">
        <v>23.61</v>
      </c>
      <c r="X19" s="65">
        <f t="shared" si="24"/>
        <v>15</v>
      </c>
      <c r="Y19" s="43"/>
      <c r="Z19" s="42"/>
      <c r="AA19" s="28" t="s">
        <v>35</v>
      </c>
      <c r="AB19" s="28" t="s">
        <v>35</v>
      </c>
      <c r="AC19" s="28" t="s">
        <v>35</v>
      </c>
      <c r="AD19" s="28" t="s">
        <v>35</v>
      </c>
      <c r="AE19" s="39"/>
      <c r="AF19" s="38"/>
      <c r="AG19" s="25">
        <v>20</v>
      </c>
      <c r="AH19" s="30">
        <v>11</v>
      </c>
      <c r="AI19" s="44">
        <f t="shared" si="27"/>
        <v>0.55000000000000004</v>
      </c>
      <c r="AJ19" s="30">
        <v>16</v>
      </c>
      <c r="AK19" s="44">
        <f t="shared" si="28"/>
        <v>0.8</v>
      </c>
      <c r="AL19" s="30">
        <v>0</v>
      </c>
      <c r="AM19" s="44">
        <f t="shared" si="29"/>
        <v>0</v>
      </c>
      <c r="AN19" s="30">
        <v>0</v>
      </c>
      <c r="AO19" s="44">
        <f t="shared" si="30"/>
        <v>0</v>
      </c>
      <c r="AP19" s="20"/>
      <c r="AQ19" s="30">
        <v>45</v>
      </c>
      <c r="AR19" s="25">
        <v>12</v>
      </c>
      <c r="AS19" s="44">
        <f t="shared" si="31"/>
        <v>0.26666666666666666</v>
      </c>
      <c r="AT19" s="25">
        <v>28</v>
      </c>
      <c r="AU19" s="44">
        <f t="shared" si="32"/>
        <v>0.62222222222222223</v>
      </c>
      <c r="AV19" s="25">
        <v>0</v>
      </c>
      <c r="AW19" s="44">
        <f t="shared" si="33"/>
        <v>0</v>
      </c>
      <c r="AX19" s="25">
        <v>0</v>
      </c>
      <c r="AY19" s="44">
        <f t="shared" si="34"/>
        <v>0</v>
      </c>
      <c r="AZ19" s="26">
        <v>0</v>
      </c>
      <c r="BA19" s="20"/>
      <c r="BB19" s="20"/>
      <c r="BC19" s="23">
        <v>21</v>
      </c>
      <c r="BD19" s="23">
        <v>21</v>
      </c>
      <c r="BE19" s="67">
        <f t="shared" si="35"/>
        <v>1</v>
      </c>
      <c r="BF19" s="71" t="s">
        <v>131</v>
      </c>
      <c r="BG19" s="84">
        <f t="shared" si="36"/>
        <v>10</v>
      </c>
      <c r="BH19" s="20"/>
      <c r="BI19" s="20"/>
      <c r="BJ19" s="197" t="s">
        <v>34</v>
      </c>
      <c r="BK19" s="198" t="s">
        <v>34</v>
      </c>
      <c r="BL19" s="198" t="s">
        <v>34</v>
      </c>
      <c r="BM19" s="199" t="s">
        <v>34</v>
      </c>
      <c r="BN19" s="200" t="s">
        <v>34</v>
      </c>
    </row>
    <row r="20" spans="1:66" s="17" customFormat="1" ht="15.75" customHeight="1">
      <c r="A20" s="110" t="s">
        <v>155</v>
      </c>
      <c r="B20" s="125" t="s">
        <v>156</v>
      </c>
      <c r="C20" s="25" t="s">
        <v>23</v>
      </c>
      <c r="D20" s="23">
        <v>1</v>
      </c>
      <c r="E20" s="23">
        <v>0</v>
      </c>
      <c r="F20" s="23">
        <f t="shared" si="19"/>
        <v>1</v>
      </c>
      <c r="G20" s="23">
        <v>1</v>
      </c>
      <c r="H20" s="27">
        <f t="shared" si="20"/>
        <v>1</v>
      </c>
      <c r="I20" s="69">
        <f t="shared" si="21"/>
        <v>20</v>
      </c>
      <c r="L20" s="28">
        <v>0</v>
      </c>
      <c r="M20" s="29">
        <v>10</v>
      </c>
      <c r="N20" s="29">
        <v>10</v>
      </c>
      <c r="O20" s="28">
        <v>0</v>
      </c>
      <c r="P20" s="28">
        <v>1</v>
      </c>
      <c r="Q20" s="27">
        <f t="shared" si="22"/>
        <v>0</v>
      </c>
      <c r="R20" s="69">
        <f t="shared" si="23"/>
        <v>0</v>
      </c>
      <c r="S20" s="36"/>
      <c r="T20" s="35"/>
      <c r="U20" s="61">
        <v>12</v>
      </c>
      <c r="V20" s="59">
        <v>12</v>
      </c>
      <c r="W20" s="130">
        <v>0</v>
      </c>
      <c r="X20" s="65">
        <f t="shared" si="24"/>
        <v>15</v>
      </c>
      <c r="Y20" s="43"/>
      <c r="Z20" s="42"/>
      <c r="AA20" s="28" t="s">
        <v>34</v>
      </c>
      <c r="AB20" s="28" t="s">
        <v>34</v>
      </c>
      <c r="AC20" s="28" t="s">
        <v>34</v>
      </c>
      <c r="AD20" s="28" t="s">
        <v>34</v>
      </c>
      <c r="AE20" s="39"/>
      <c r="AF20" s="38"/>
      <c r="AG20" s="25">
        <v>18</v>
      </c>
      <c r="AH20" s="30">
        <v>0</v>
      </c>
      <c r="AI20" s="44">
        <f t="shared" si="27"/>
        <v>0</v>
      </c>
      <c r="AJ20" s="30">
        <v>8</v>
      </c>
      <c r="AK20" s="44">
        <f t="shared" si="28"/>
        <v>0.44444444444444442</v>
      </c>
      <c r="AL20" s="30">
        <v>0</v>
      </c>
      <c r="AM20" s="44">
        <f t="shared" si="29"/>
        <v>0</v>
      </c>
      <c r="AN20" s="30">
        <v>0</v>
      </c>
      <c r="AO20" s="44">
        <f t="shared" si="30"/>
        <v>0</v>
      </c>
      <c r="AP20" s="20"/>
      <c r="AQ20" s="30">
        <v>23</v>
      </c>
      <c r="AR20" s="25">
        <v>0</v>
      </c>
      <c r="AS20" s="44">
        <f t="shared" si="31"/>
        <v>0</v>
      </c>
      <c r="AT20" s="25">
        <v>8</v>
      </c>
      <c r="AU20" s="44">
        <f t="shared" si="32"/>
        <v>0.34782608695652173</v>
      </c>
      <c r="AV20" s="25">
        <v>0</v>
      </c>
      <c r="AW20" s="44">
        <f t="shared" si="33"/>
        <v>0</v>
      </c>
      <c r="AX20" s="25">
        <v>0</v>
      </c>
      <c r="AY20" s="44">
        <f t="shared" si="34"/>
        <v>0</v>
      </c>
      <c r="AZ20" s="26">
        <v>0</v>
      </c>
      <c r="BA20" s="35"/>
      <c r="BB20" s="62"/>
      <c r="BC20" s="135">
        <v>11</v>
      </c>
      <c r="BD20" s="135">
        <v>11</v>
      </c>
      <c r="BE20" s="67">
        <f t="shared" si="35"/>
        <v>1</v>
      </c>
      <c r="BF20" s="71" t="s">
        <v>131</v>
      </c>
      <c r="BG20" s="84">
        <f t="shared" si="36"/>
        <v>10</v>
      </c>
      <c r="BH20" s="20"/>
      <c r="BI20" s="20"/>
      <c r="BJ20" s="197" t="s">
        <v>34</v>
      </c>
      <c r="BK20" s="198" t="s">
        <v>34</v>
      </c>
      <c r="BL20" s="198" t="s">
        <v>34</v>
      </c>
      <c r="BM20" s="199" t="s">
        <v>34</v>
      </c>
      <c r="BN20" s="200" t="s">
        <v>34</v>
      </c>
    </row>
    <row r="21" spans="1:66" s="17" customFormat="1" ht="15.75" customHeight="1">
      <c r="A21" s="110"/>
      <c r="B21" s="126"/>
      <c r="C21" s="33"/>
      <c r="D21" s="34"/>
      <c r="E21" s="34"/>
      <c r="F21" s="34"/>
      <c r="G21" s="34"/>
      <c r="H21" s="102"/>
      <c r="I21" s="96"/>
      <c r="J21" s="18"/>
      <c r="K21" s="18"/>
      <c r="L21" s="91"/>
      <c r="M21" s="92"/>
      <c r="N21" s="92"/>
      <c r="O21" s="91"/>
      <c r="P21" s="91"/>
      <c r="Q21" s="72"/>
      <c r="R21" s="117"/>
      <c r="S21" s="18"/>
      <c r="T21" s="18"/>
      <c r="U21" s="93"/>
      <c r="V21" s="74"/>
      <c r="W21" s="74"/>
      <c r="X21" s="81"/>
      <c r="Y21" s="18"/>
      <c r="Z21" s="18"/>
      <c r="AA21" s="91"/>
      <c r="AB21" s="91"/>
      <c r="AC21" s="41"/>
      <c r="AD21" s="41"/>
      <c r="AE21" s="18"/>
      <c r="AF21" s="18"/>
      <c r="AG21" s="32"/>
      <c r="AH21" s="31"/>
      <c r="AI21" s="32"/>
      <c r="AJ21" s="31"/>
      <c r="AK21" s="32"/>
      <c r="AL21" s="31"/>
      <c r="AM21" s="32"/>
      <c r="AN21" s="31"/>
      <c r="AO21" s="20"/>
      <c r="AP21" s="41"/>
      <c r="AQ21" s="20"/>
      <c r="AR21" s="31"/>
      <c r="AS21" s="20"/>
      <c r="AT21" s="31"/>
      <c r="AU21" s="20"/>
      <c r="AV21" s="31"/>
      <c r="AW21" s="20"/>
      <c r="AX21" s="31"/>
      <c r="AY21" s="37"/>
      <c r="AZ21" s="36"/>
      <c r="BA21" s="35"/>
      <c r="BB21" s="62"/>
      <c r="BC21" s="41"/>
      <c r="BD21" s="76"/>
      <c r="BE21" s="77"/>
      <c r="BG21" s="20"/>
      <c r="BH21" s="20"/>
      <c r="BI21" s="20"/>
      <c r="BM21" s="199"/>
    </row>
    <row r="22" spans="1:66" s="17" customFormat="1" ht="15.75" customHeight="1">
      <c r="A22" s="109" t="s">
        <v>140</v>
      </c>
      <c r="B22" s="125" t="s">
        <v>157</v>
      </c>
      <c r="C22" s="25" t="s">
        <v>158</v>
      </c>
      <c r="D22" s="23">
        <v>14</v>
      </c>
      <c r="E22" s="23">
        <v>1</v>
      </c>
      <c r="F22" s="23">
        <f>D22-E22</f>
        <v>13</v>
      </c>
      <c r="G22" s="23">
        <v>6</v>
      </c>
      <c r="H22" s="27">
        <f>G22/F22</f>
        <v>0.46153846153846156</v>
      </c>
      <c r="I22" s="69">
        <f>VLOOKUP(H22,$J$5:$K$15,2,TRUE)</f>
        <v>8</v>
      </c>
      <c r="J22" s="18"/>
      <c r="K22" s="18"/>
      <c r="L22" s="28">
        <v>0</v>
      </c>
      <c r="M22" s="29">
        <v>8</v>
      </c>
      <c r="N22" s="29">
        <v>8</v>
      </c>
      <c r="O22" s="28">
        <v>1</v>
      </c>
      <c r="P22" s="28">
        <v>14</v>
      </c>
      <c r="Q22" s="27">
        <f t="shared" ref="Q22" si="37">SUM(L22+O22)/(M22+P22-N22)</f>
        <v>7.1428571428571425E-2</v>
      </c>
      <c r="R22" s="69">
        <f>VLOOKUP(Q22,$S$5:$T$15,2,TRUE)</f>
        <v>2</v>
      </c>
      <c r="S22" s="18"/>
      <c r="T22" s="18"/>
      <c r="U22" s="133">
        <v>16</v>
      </c>
      <c r="V22" s="83">
        <v>6</v>
      </c>
      <c r="W22" s="132">
        <v>68.75</v>
      </c>
      <c r="X22" s="65">
        <f>VLOOKUP(W22,$Y$5:$Z$8,2,TRUE)</f>
        <v>5</v>
      </c>
      <c r="Y22" s="18"/>
      <c r="Z22" s="18"/>
      <c r="AA22" s="28">
        <v>11</v>
      </c>
      <c r="AB22" s="28">
        <v>3</v>
      </c>
      <c r="AC22" s="44">
        <f>SUM(AB22/AA22)</f>
        <v>0.27272727272727271</v>
      </c>
      <c r="AD22" s="64">
        <f>VLOOKUP(AC22,$AE$5:$AF$9,2,TRUE)</f>
        <v>0</v>
      </c>
      <c r="AE22" s="18"/>
      <c r="AF22" s="18"/>
      <c r="AG22" s="29">
        <v>8</v>
      </c>
      <c r="AH22" s="28">
        <v>7</v>
      </c>
      <c r="AI22" s="27">
        <f>SUM(AH22/AG22)</f>
        <v>0.875</v>
      </c>
      <c r="AJ22" s="28">
        <v>7</v>
      </c>
      <c r="AK22" s="27">
        <f>SUM(AJ22/AG22)</f>
        <v>0.875</v>
      </c>
      <c r="AL22" s="28">
        <v>7</v>
      </c>
      <c r="AM22" s="27">
        <f>SUM(AL22/AG22)</f>
        <v>0.875</v>
      </c>
      <c r="AN22" s="28">
        <v>6</v>
      </c>
      <c r="AO22" s="27">
        <f>SUM(AN22/AG22)</f>
        <v>0.75</v>
      </c>
      <c r="AP22" s="41"/>
      <c r="AQ22" s="82">
        <v>8</v>
      </c>
      <c r="AR22" s="28">
        <v>7</v>
      </c>
      <c r="AS22" s="27">
        <f>SUM(AR22/AQ22)</f>
        <v>0.875</v>
      </c>
      <c r="AT22" s="28">
        <v>8</v>
      </c>
      <c r="AU22" s="27">
        <f>SUM(AT22/AQ22)</f>
        <v>1</v>
      </c>
      <c r="AV22" s="28">
        <v>7</v>
      </c>
      <c r="AW22" s="27">
        <f>SUM(AV22/AQ22)</f>
        <v>0.875</v>
      </c>
      <c r="AX22" s="28">
        <v>6</v>
      </c>
      <c r="AY22" s="27">
        <f>SUM(AX22/AQ22)</f>
        <v>0.75</v>
      </c>
      <c r="AZ22" s="26">
        <v>2</v>
      </c>
      <c r="BA22" s="35"/>
      <c r="BC22" s="23">
        <v>14</v>
      </c>
      <c r="BD22" s="99">
        <v>13</v>
      </c>
      <c r="BE22" s="21">
        <f>SUM(BD22/BC22)</f>
        <v>0.9285714285714286</v>
      </c>
      <c r="BF22" s="66" t="s">
        <v>148</v>
      </c>
      <c r="BG22" s="26">
        <f>VLOOKUP(BE22,$BH$5:$BI$6,2,TRUE)</f>
        <v>0</v>
      </c>
      <c r="BH22" s="20"/>
      <c r="BI22" s="94"/>
      <c r="BJ22" s="197">
        <v>2023</v>
      </c>
      <c r="BK22" s="198">
        <v>432000</v>
      </c>
      <c r="BL22" s="198">
        <v>432000</v>
      </c>
      <c r="BM22" s="199">
        <f t="shared" si="18"/>
        <v>0</v>
      </c>
      <c r="BN22" s="200">
        <v>20</v>
      </c>
    </row>
    <row r="23" spans="1:66" s="17" customFormat="1" ht="15.75" customHeight="1">
      <c r="A23" s="111"/>
      <c r="B23" s="127"/>
      <c r="C23" s="33"/>
      <c r="D23" s="34"/>
      <c r="E23" s="34"/>
      <c r="F23" s="34"/>
      <c r="G23" s="34"/>
      <c r="H23" s="31"/>
      <c r="I23" s="96"/>
      <c r="J23" s="18"/>
      <c r="K23" s="18"/>
      <c r="L23" s="16"/>
      <c r="M23" s="16"/>
      <c r="N23" s="16"/>
      <c r="O23" s="16"/>
      <c r="P23" s="16"/>
      <c r="Q23" s="118"/>
      <c r="R23" s="16"/>
      <c r="S23" s="18"/>
      <c r="T23" s="18"/>
      <c r="W23" s="119"/>
      <c r="Y23" s="18"/>
      <c r="Z23" s="18"/>
      <c r="AA23" s="16"/>
      <c r="AB23" s="16"/>
      <c r="AE23" s="18"/>
      <c r="AF23" s="18"/>
      <c r="AO23" s="20"/>
      <c r="AZ23" s="36"/>
      <c r="BA23" s="36"/>
      <c r="BB23" s="35"/>
      <c r="BG23" s="20"/>
      <c r="BH23" s="20"/>
      <c r="BI23" s="94"/>
      <c r="BM23" s="199"/>
    </row>
    <row r="24" spans="1:66" s="17" customFormat="1" ht="18" customHeight="1">
      <c r="A24" s="112" t="s">
        <v>159</v>
      </c>
      <c r="B24" s="134" t="s">
        <v>160</v>
      </c>
      <c r="C24" s="136" t="s">
        <v>26</v>
      </c>
      <c r="D24" s="26">
        <v>25</v>
      </c>
      <c r="E24" s="82">
        <v>0</v>
      </c>
      <c r="F24" s="28">
        <f>D24-E24</f>
        <v>25</v>
      </c>
      <c r="G24" s="28">
        <v>12</v>
      </c>
      <c r="H24" s="27">
        <f>G24/F24</f>
        <v>0.48</v>
      </c>
      <c r="I24" s="69">
        <f>VLOOKUP(H24,$J$5:$K$15,2,TRUE)</f>
        <v>8</v>
      </c>
      <c r="J24" s="12"/>
      <c r="K24" s="12"/>
      <c r="L24" s="28">
        <v>0</v>
      </c>
      <c r="M24" s="29">
        <v>145</v>
      </c>
      <c r="N24" s="29">
        <v>141</v>
      </c>
      <c r="O24" s="28">
        <v>0</v>
      </c>
      <c r="P24" s="28">
        <v>169</v>
      </c>
      <c r="Q24" s="27">
        <f>SUM(L24+O24)/(M24+P24-N24)</f>
        <v>0</v>
      </c>
      <c r="R24" s="69">
        <f>VLOOKUP(Q24,$S$5:$T$15,2,TRUE)</f>
        <v>0</v>
      </c>
      <c r="S24" s="11"/>
      <c r="T24" s="11"/>
      <c r="U24" s="90">
        <v>25</v>
      </c>
      <c r="V24" s="83">
        <v>5</v>
      </c>
      <c r="W24" s="132">
        <v>93.6</v>
      </c>
      <c r="X24" s="65">
        <f>VLOOKUP(W24,$Y$5:$Z$8,2,TRUE)</f>
        <v>0</v>
      </c>
      <c r="Y24" s="18"/>
      <c r="Z24" s="18"/>
      <c r="AA24" s="28">
        <v>17</v>
      </c>
      <c r="AB24" s="28">
        <v>4</v>
      </c>
      <c r="AC24" s="44">
        <f>SUM(AB24/AA24)</f>
        <v>0.23529411764705882</v>
      </c>
      <c r="AD24" s="64">
        <f>VLOOKUP(AC24,$AE$5:$AF$9,2,TRUE)</f>
        <v>0</v>
      </c>
      <c r="AE24" s="18"/>
      <c r="AF24" s="18"/>
      <c r="AG24" s="25">
        <v>15</v>
      </c>
      <c r="AH24" s="82">
        <v>15</v>
      </c>
      <c r="AI24" s="27">
        <f>SUM(AH24/AG24)</f>
        <v>1</v>
      </c>
      <c r="AJ24" s="82">
        <v>13</v>
      </c>
      <c r="AK24" s="27">
        <f>SUM(AJ24/AG24)</f>
        <v>0.8666666666666667</v>
      </c>
      <c r="AL24" s="82">
        <v>14</v>
      </c>
      <c r="AM24" s="27">
        <f>SUM(AL24/AG24)</f>
        <v>0.93333333333333335</v>
      </c>
      <c r="AN24" s="82">
        <v>14</v>
      </c>
      <c r="AO24" s="44">
        <f>SUM(AN24/AG24)</f>
        <v>0.93333333333333335</v>
      </c>
      <c r="AP24" s="18"/>
      <c r="AQ24" s="30">
        <v>15</v>
      </c>
      <c r="AR24" s="26">
        <v>15</v>
      </c>
      <c r="AS24" s="27">
        <f>SUM(AR24/AQ24)</f>
        <v>1</v>
      </c>
      <c r="AT24" s="26">
        <v>13</v>
      </c>
      <c r="AU24" s="27">
        <f>SUM(AT24/AQ24)</f>
        <v>0.8666666666666667</v>
      </c>
      <c r="AV24" s="26">
        <v>14</v>
      </c>
      <c r="AW24" s="27">
        <f>SUM(AV24/AQ24)</f>
        <v>0.93333333333333335</v>
      </c>
      <c r="AX24" s="26">
        <v>14</v>
      </c>
      <c r="AY24" s="44">
        <f>SUM(AX24/AQ24)</f>
        <v>0.93333333333333335</v>
      </c>
      <c r="AZ24" s="26">
        <v>2</v>
      </c>
      <c r="BA24" s="36"/>
      <c r="BB24" s="35"/>
      <c r="BC24" s="23" t="s">
        <v>34</v>
      </c>
      <c r="BD24" s="23" t="s">
        <v>34</v>
      </c>
      <c r="BE24" s="21" t="s">
        <v>34</v>
      </c>
      <c r="BF24" s="23" t="s">
        <v>34</v>
      </c>
      <c r="BG24" s="26" t="s">
        <v>35</v>
      </c>
      <c r="BH24" s="20"/>
      <c r="BJ24" s="197">
        <v>2023</v>
      </c>
      <c r="BK24" s="198">
        <v>433245</v>
      </c>
      <c r="BL24" s="198">
        <v>433245</v>
      </c>
      <c r="BM24" s="199">
        <f t="shared" si="18"/>
        <v>0</v>
      </c>
      <c r="BN24" s="200">
        <v>20</v>
      </c>
    </row>
    <row r="25" spans="1:66" s="17" customFormat="1" ht="15.75" customHeight="1">
      <c r="A25" s="113"/>
      <c r="C25" s="20"/>
      <c r="H25" s="97"/>
      <c r="I25" s="96"/>
      <c r="J25" s="12"/>
      <c r="K25" s="12"/>
      <c r="L25" s="16"/>
      <c r="M25" s="16"/>
      <c r="N25" s="16"/>
      <c r="O25" s="16"/>
      <c r="P25" s="16"/>
      <c r="Q25" s="118"/>
      <c r="R25" s="16"/>
      <c r="S25" s="11"/>
      <c r="T25" s="11"/>
      <c r="Y25" s="18"/>
      <c r="Z25" s="18"/>
      <c r="AA25" s="16"/>
      <c r="AB25" s="16"/>
      <c r="AE25" s="18"/>
      <c r="AF25" s="18"/>
      <c r="AP25" s="18"/>
      <c r="AQ25" s="88"/>
      <c r="AR25" s="88"/>
      <c r="AS25" s="88"/>
      <c r="AT25" s="88"/>
      <c r="AU25" s="88"/>
      <c r="AV25" s="88"/>
      <c r="AW25" s="88"/>
      <c r="AX25" s="88"/>
      <c r="AY25" s="88"/>
      <c r="AZ25" s="89"/>
      <c r="BA25" s="18"/>
      <c r="BB25" s="18"/>
      <c r="BC25" s="73"/>
      <c r="BD25" s="73"/>
      <c r="BE25" s="87"/>
      <c r="BF25" s="73"/>
      <c r="BG25" s="73"/>
      <c r="BH25" s="20"/>
      <c r="BI25" s="20"/>
      <c r="BM25" s="199"/>
    </row>
    <row r="26" spans="1:66" s="17" customFormat="1" ht="15.75" customHeight="1">
      <c r="A26" s="114" t="s">
        <v>161</v>
      </c>
      <c r="B26" s="95" t="s">
        <v>162</v>
      </c>
      <c r="C26" s="26" t="s">
        <v>28</v>
      </c>
      <c r="D26" s="26">
        <v>187</v>
      </c>
      <c r="E26" s="26">
        <v>10</v>
      </c>
      <c r="F26" s="26">
        <f>D26-E26</f>
        <v>177</v>
      </c>
      <c r="G26" s="26">
        <v>99</v>
      </c>
      <c r="H26" s="103">
        <f>G26/F26</f>
        <v>0.55932203389830504</v>
      </c>
      <c r="I26" s="69">
        <f>VLOOKUP(H26,$J$5:$K$15,2,TRUE)</f>
        <v>10</v>
      </c>
      <c r="J26" s="12"/>
      <c r="K26" s="12"/>
      <c r="L26" s="82">
        <v>0</v>
      </c>
      <c r="M26" s="82">
        <v>19</v>
      </c>
      <c r="N26" s="82">
        <v>27</v>
      </c>
      <c r="O26" s="82">
        <v>4</v>
      </c>
      <c r="P26" s="82">
        <v>180</v>
      </c>
      <c r="Q26" s="27">
        <f>SUM(L26+O26)/(M26+P26-N26)</f>
        <v>2.3255813953488372E-2</v>
      </c>
      <c r="R26" s="69">
        <f>VLOOKUP(Q26,$S$5:$T$15,2,TRUE)</f>
        <v>0</v>
      </c>
      <c r="S26" s="11"/>
      <c r="T26" s="11"/>
      <c r="U26" s="108" t="s">
        <v>34</v>
      </c>
      <c r="V26" s="108" t="s">
        <v>34</v>
      </c>
      <c r="W26" s="108" t="s">
        <v>34</v>
      </c>
      <c r="X26" s="108" t="s">
        <v>34</v>
      </c>
      <c r="Y26" s="18"/>
      <c r="Z26" s="18"/>
      <c r="AA26" s="108" t="s">
        <v>34</v>
      </c>
      <c r="AB26" s="108" t="s">
        <v>34</v>
      </c>
      <c r="AC26" s="108" t="s">
        <v>34</v>
      </c>
      <c r="AD26" s="108" t="s">
        <v>34</v>
      </c>
      <c r="AE26" s="18" t="s">
        <v>163</v>
      </c>
      <c r="AF26" s="18"/>
      <c r="AG26" s="23" t="s">
        <v>34</v>
      </c>
      <c r="AH26" s="22" t="s">
        <v>34</v>
      </c>
      <c r="AI26" s="21" t="s">
        <v>34</v>
      </c>
      <c r="AJ26" s="66" t="s">
        <v>34</v>
      </c>
      <c r="AK26" s="23" t="s">
        <v>34</v>
      </c>
      <c r="AL26" s="22" t="s">
        <v>34</v>
      </c>
      <c r="AM26" s="21" t="s">
        <v>34</v>
      </c>
      <c r="AN26" s="66" t="s">
        <v>34</v>
      </c>
      <c r="AO26" s="66" t="s">
        <v>34</v>
      </c>
      <c r="AP26" s="98"/>
      <c r="AQ26" s="23" t="s">
        <v>34</v>
      </c>
      <c r="AR26" s="22" t="s">
        <v>34</v>
      </c>
      <c r="AS26" s="21" t="s">
        <v>34</v>
      </c>
      <c r="AT26" s="66" t="s">
        <v>34</v>
      </c>
      <c r="AU26" s="23" t="s">
        <v>34</v>
      </c>
      <c r="AV26" s="22" t="s">
        <v>34</v>
      </c>
      <c r="AW26" s="21" t="s">
        <v>34</v>
      </c>
      <c r="AX26" s="66" t="s">
        <v>34</v>
      </c>
      <c r="AY26" s="66" t="s">
        <v>34</v>
      </c>
      <c r="AZ26" s="66" t="s">
        <v>34</v>
      </c>
      <c r="BA26" s="18"/>
      <c r="BB26" s="18"/>
      <c r="BC26" s="23" t="s">
        <v>34</v>
      </c>
      <c r="BD26" s="23" t="s">
        <v>34</v>
      </c>
      <c r="BE26" s="21" t="s">
        <v>34</v>
      </c>
      <c r="BF26" s="23" t="s">
        <v>34</v>
      </c>
      <c r="BG26" s="26" t="s">
        <v>35</v>
      </c>
      <c r="BH26" s="20"/>
      <c r="BI26" s="20"/>
      <c r="BJ26" s="197" t="s">
        <v>34</v>
      </c>
      <c r="BK26" s="198" t="s">
        <v>34</v>
      </c>
      <c r="BL26" s="198" t="s">
        <v>34</v>
      </c>
      <c r="BM26" s="199" t="s">
        <v>34</v>
      </c>
      <c r="BN26" s="200" t="s">
        <v>34</v>
      </c>
    </row>
    <row r="27" spans="1:66" s="17" customFormat="1" ht="15.75" customHeight="1">
      <c r="A27" s="113"/>
      <c r="J27" s="18"/>
      <c r="K27" s="18"/>
      <c r="L27" s="16"/>
      <c r="M27" s="16"/>
      <c r="N27" s="16"/>
      <c r="O27" s="16"/>
      <c r="P27" s="16"/>
      <c r="Q27" s="16"/>
      <c r="R27" s="16"/>
      <c r="S27" s="11"/>
      <c r="T27" s="11"/>
      <c r="U27" s="20"/>
      <c r="V27" s="20"/>
      <c r="W27" s="20"/>
      <c r="X27" s="20"/>
      <c r="Y27" s="18"/>
      <c r="Z27" s="18"/>
      <c r="AA27" s="91"/>
      <c r="AB27" s="91"/>
      <c r="AC27" s="41"/>
      <c r="AD27" s="31"/>
      <c r="AE27" s="18"/>
      <c r="AF27" s="18"/>
      <c r="AG27" s="20"/>
      <c r="AH27" s="20"/>
      <c r="AI27" s="20"/>
      <c r="AJ27" s="20"/>
      <c r="AK27" s="20"/>
      <c r="AL27" s="20"/>
      <c r="AM27" s="20"/>
      <c r="AN27" s="20"/>
      <c r="AO27" s="20"/>
      <c r="AP27" s="18"/>
      <c r="BA27" s="11"/>
      <c r="BB27" s="11"/>
      <c r="BH27" s="20"/>
      <c r="BI27" s="20"/>
      <c r="BM27" s="199"/>
    </row>
    <row r="28" spans="1:66" s="17" customFormat="1" ht="15.75" customHeight="1">
      <c r="A28" s="114" t="s">
        <v>164</v>
      </c>
      <c r="B28" s="122" t="s">
        <v>165</v>
      </c>
      <c r="C28" s="26" t="s">
        <v>25</v>
      </c>
      <c r="D28" s="26">
        <v>76</v>
      </c>
      <c r="E28" s="26">
        <v>0</v>
      </c>
      <c r="F28" s="26">
        <f>D28-E28</f>
        <v>76</v>
      </c>
      <c r="G28" s="26">
        <v>54</v>
      </c>
      <c r="H28" s="103">
        <f>G28/F28</f>
        <v>0.71052631578947367</v>
      </c>
      <c r="I28" s="69">
        <f>VLOOKUP(H28,$J$5:$K$15,2,TRUE)</f>
        <v>14</v>
      </c>
      <c r="J28" s="18"/>
      <c r="K28" s="18"/>
      <c r="L28" s="26">
        <v>5</v>
      </c>
      <c r="M28" s="26">
        <v>66</v>
      </c>
      <c r="N28" s="26">
        <v>54</v>
      </c>
      <c r="O28" s="26">
        <v>39</v>
      </c>
      <c r="P28" s="26">
        <v>76</v>
      </c>
      <c r="Q28" s="27">
        <f>SUM(L28+O28)/(M28+P28-N28)</f>
        <v>0.5</v>
      </c>
      <c r="R28" s="69">
        <f>VLOOKUP(Q28,$S$5:$T$15,2,TRUE)</f>
        <v>20</v>
      </c>
      <c r="S28" s="18"/>
      <c r="T28" s="18"/>
      <c r="U28" s="108" t="s">
        <v>34</v>
      </c>
      <c r="V28" s="108" t="s">
        <v>34</v>
      </c>
      <c r="W28" s="108" t="s">
        <v>34</v>
      </c>
      <c r="X28" s="108" t="s">
        <v>34</v>
      </c>
      <c r="Y28" s="18"/>
      <c r="Z28" s="18"/>
      <c r="AA28" s="108" t="s">
        <v>34</v>
      </c>
      <c r="AB28" s="108" t="s">
        <v>34</v>
      </c>
      <c r="AC28" s="108" t="s">
        <v>34</v>
      </c>
      <c r="AD28" s="108" t="s">
        <v>34</v>
      </c>
      <c r="AE28" s="12"/>
      <c r="AF28" s="12"/>
      <c r="AG28" s="23" t="s">
        <v>34</v>
      </c>
      <c r="AH28" s="22" t="s">
        <v>34</v>
      </c>
      <c r="AI28" s="21" t="s">
        <v>34</v>
      </c>
      <c r="AJ28" s="66" t="s">
        <v>34</v>
      </c>
      <c r="AK28" s="23" t="s">
        <v>34</v>
      </c>
      <c r="AL28" s="22" t="s">
        <v>34</v>
      </c>
      <c r="AM28" s="21" t="s">
        <v>34</v>
      </c>
      <c r="AN28" s="66" t="s">
        <v>34</v>
      </c>
      <c r="AO28" s="66" t="s">
        <v>34</v>
      </c>
      <c r="AP28" s="18"/>
      <c r="AQ28" s="23" t="s">
        <v>34</v>
      </c>
      <c r="AR28" s="22" t="s">
        <v>34</v>
      </c>
      <c r="AS28" s="21" t="s">
        <v>34</v>
      </c>
      <c r="AT28" s="66" t="s">
        <v>34</v>
      </c>
      <c r="AU28" s="23" t="s">
        <v>34</v>
      </c>
      <c r="AV28" s="22" t="s">
        <v>34</v>
      </c>
      <c r="AW28" s="21" t="s">
        <v>34</v>
      </c>
      <c r="AX28" s="66" t="s">
        <v>34</v>
      </c>
      <c r="AY28" s="66" t="s">
        <v>34</v>
      </c>
      <c r="AZ28" s="66" t="s">
        <v>34</v>
      </c>
      <c r="BA28" s="11"/>
      <c r="BB28" s="11"/>
      <c r="BC28" s="23" t="s">
        <v>34</v>
      </c>
      <c r="BD28" s="23" t="s">
        <v>34</v>
      </c>
      <c r="BE28" s="21" t="s">
        <v>34</v>
      </c>
      <c r="BF28" s="23" t="s">
        <v>34</v>
      </c>
      <c r="BG28" s="26" t="s">
        <v>35</v>
      </c>
      <c r="BH28" s="20"/>
      <c r="BI28" s="20"/>
      <c r="BJ28" s="197">
        <v>2023</v>
      </c>
      <c r="BK28" s="198">
        <v>147699</v>
      </c>
      <c r="BL28" s="198">
        <v>143283</v>
      </c>
      <c r="BM28" s="199">
        <f t="shared" si="18"/>
        <v>4416</v>
      </c>
      <c r="BN28" s="200">
        <v>12</v>
      </c>
    </row>
    <row r="29" spans="1:66" s="17" customFormat="1" ht="15.75" customHeight="1">
      <c r="A29" s="115" t="s">
        <v>166</v>
      </c>
      <c r="B29" s="128" t="s">
        <v>167</v>
      </c>
      <c r="C29" s="26" t="s">
        <v>25</v>
      </c>
      <c r="D29" s="28">
        <v>63</v>
      </c>
      <c r="E29" s="104">
        <v>0</v>
      </c>
      <c r="F29" s="26">
        <f>D29-E29</f>
        <v>63</v>
      </c>
      <c r="G29" s="104">
        <v>56</v>
      </c>
      <c r="H29" s="103">
        <f>G29/F29</f>
        <v>0.88888888888888884</v>
      </c>
      <c r="I29" s="69">
        <f>VLOOKUP(H29,$J$5:$K$15,2,TRUE)</f>
        <v>16</v>
      </c>
      <c r="J29" s="19"/>
      <c r="K29" s="19"/>
      <c r="L29" s="104">
        <v>0</v>
      </c>
      <c r="M29" s="104">
        <v>19</v>
      </c>
      <c r="N29" s="104">
        <v>14</v>
      </c>
      <c r="O29" s="104">
        <v>10</v>
      </c>
      <c r="P29" s="104">
        <v>50</v>
      </c>
      <c r="Q29" s="27">
        <f>SUM(L29+O29)/(M29+P29-N29)</f>
        <v>0.18181818181818182</v>
      </c>
      <c r="R29" s="69">
        <f>VLOOKUP(Q29,$S$5:$T$15,2,TRUE)</f>
        <v>8</v>
      </c>
      <c r="S29" s="18"/>
      <c r="T29" s="18"/>
      <c r="U29" s="108" t="s">
        <v>34</v>
      </c>
      <c r="V29" s="108" t="s">
        <v>34</v>
      </c>
      <c r="W29" s="108" t="s">
        <v>34</v>
      </c>
      <c r="X29" s="108" t="s">
        <v>34</v>
      </c>
      <c r="Y29" s="12"/>
      <c r="Z29" s="12"/>
      <c r="AA29" s="108" t="s">
        <v>34</v>
      </c>
      <c r="AB29" s="108" t="s">
        <v>34</v>
      </c>
      <c r="AC29" s="108" t="s">
        <v>34</v>
      </c>
      <c r="AD29" s="108" t="s">
        <v>34</v>
      </c>
      <c r="AE29" s="12"/>
      <c r="AF29" s="12"/>
      <c r="AG29" s="23" t="s">
        <v>34</v>
      </c>
      <c r="AH29" s="22" t="s">
        <v>34</v>
      </c>
      <c r="AI29" s="21" t="s">
        <v>34</v>
      </c>
      <c r="AJ29" s="66" t="s">
        <v>34</v>
      </c>
      <c r="AK29" s="23" t="s">
        <v>34</v>
      </c>
      <c r="AL29" s="22" t="s">
        <v>34</v>
      </c>
      <c r="AM29" s="21" t="s">
        <v>34</v>
      </c>
      <c r="AN29" s="66" t="s">
        <v>34</v>
      </c>
      <c r="AO29" s="66" t="s">
        <v>34</v>
      </c>
      <c r="AP29" s="18"/>
      <c r="AQ29" s="23" t="s">
        <v>34</v>
      </c>
      <c r="AR29" s="22" t="s">
        <v>34</v>
      </c>
      <c r="AS29" s="21" t="s">
        <v>34</v>
      </c>
      <c r="AT29" s="66" t="s">
        <v>34</v>
      </c>
      <c r="AU29" s="23" t="s">
        <v>34</v>
      </c>
      <c r="AV29" s="22" t="s">
        <v>34</v>
      </c>
      <c r="AW29" s="21" t="s">
        <v>34</v>
      </c>
      <c r="AX29" s="66" t="s">
        <v>34</v>
      </c>
      <c r="AY29" s="66" t="s">
        <v>34</v>
      </c>
      <c r="AZ29" s="66" t="s">
        <v>34</v>
      </c>
      <c r="BA29" s="11"/>
      <c r="BB29" s="11"/>
      <c r="BC29" s="23" t="s">
        <v>34</v>
      </c>
      <c r="BD29" s="23" t="s">
        <v>34</v>
      </c>
      <c r="BE29" s="21" t="s">
        <v>34</v>
      </c>
      <c r="BF29" s="23" t="s">
        <v>34</v>
      </c>
      <c r="BG29" s="26" t="s">
        <v>35</v>
      </c>
      <c r="BH29" s="20"/>
      <c r="BI29" s="20"/>
      <c r="BJ29" s="197">
        <v>2023</v>
      </c>
      <c r="BK29" s="198">
        <v>329136</v>
      </c>
      <c r="BL29" s="198">
        <v>329136</v>
      </c>
      <c r="BM29" s="199">
        <f t="shared" si="18"/>
        <v>0</v>
      </c>
      <c r="BN29" s="200">
        <v>20</v>
      </c>
    </row>
    <row r="30" spans="1:66" s="17" customFormat="1" ht="15.75" customHeight="1">
      <c r="A30" s="105"/>
      <c r="B30" s="15"/>
      <c r="C30" s="9"/>
      <c r="D30" s="12"/>
      <c r="E30" s="13"/>
      <c r="F30" s="13"/>
      <c r="G30" s="14"/>
      <c r="H30" s="12"/>
      <c r="I30" s="12"/>
      <c r="J30" s="12"/>
      <c r="K30" s="12"/>
      <c r="L30" s="11"/>
      <c r="M30" s="12"/>
      <c r="N30" s="12"/>
      <c r="O30" s="11"/>
      <c r="P30" s="13"/>
      <c r="Q30" s="12"/>
      <c r="R30" s="12"/>
      <c r="S30" s="11"/>
      <c r="T30" s="11"/>
      <c r="U30" s="13"/>
      <c r="V30" s="13"/>
      <c r="W30" s="13"/>
      <c r="X30" s="12"/>
      <c r="Y30" s="12"/>
      <c r="Z30" s="12"/>
      <c r="AA30" s="106"/>
      <c r="AB30" s="107"/>
      <c r="AC30" s="13"/>
      <c r="AD30" s="75"/>
      <c r="AE30" s="12"/>
      <c r="AF30" s="12"/>
      <c r="AG30" s="20"/>
      <c r="AH30" s="73"/>
      <c r="AI30" s="31"/>
      <c r="AJ30" s="73"/>
      <c r="AK30" s="31"/>
      <c r="AL30" s="73"/>
      <c r="AM30" s="31"/>
      <c r="AN30" s="73"/>
      <c r="AO30" s="31"/>
      <c r="AP30" s="18"/>
      <c r="AQ30" s="20"/>
      <c r="AR30" s="20"/>
      <c r="AS30" s="31"/>
      <c r="AT30" s="20"/>
      <c r="AU30" s="31"/>
      <c r="AV30" s="20"/>
      <c r="AW30" s="31"/>
      <c r="AX30" s="20"/>
      <c r="AY30" s="31"/>
      <c r="AZ30" s="20"/>
      <c r="BA30" s="18"/>
      <c r="BB30" s="18"/>
      <c r="BC30" s="41"/>
      <c r="BD30" s="73"/>
      <c r="BE30" s="76"/>
      <c r="BF30" s="77"/>
      <c r="BG30" s="20"/>
      <c r="BH30" s="11"/>
      <c r="BI30" s="11"/>
    </row>
    <row r="31" spans="1:66" s="17" customFormat="1" ht="15.75" customHeight="1">
      <c r="A31" s="15"/>
      <c r="B31" s="15"/>
      <c r="C31" s="9"/>
      <c r="D31" s="12"/>
      <c r="E31" s="13"/>
      <c r="F31" s="13"/>
      <c r="G31" s="14"/>
      <c r="H31" s="12"/>
      <c r="I31" s="12"/>
      <c r="J31" s="12"/>
      <c r="K31" s="12"/>
      <c r="L31" s="11"/>
      <c r="M31" s="12"/>
      <c r="N31" s="12"/>
      <c r="O31" s="11"/>
      <c r="P31" s="13"/>
      <c r="Q31" s="12"/>
      <c r="R31" s="12"/>
      <c r="S31" s="11"/>
      <c r="T31" s="11"/>
      <c r="U31" s="13"/>
      <c r="V31" s="13"/>
      <c r="W31" s="13"/>
      <c r="X31" s="12"/>
      <c r="Y31" s="12"/>
      <c r="Z31" s="12"/>
      <c r="AA31" s="14"/>
      <c r="AB31" s="13"/>
      <c r="AC31" s="13"/>
      <c r="AD31" s="16"/>
      <c r="AE31" s="12"/>
      <c r="AF31" s="12"/>
      <c r="AG31" s="10"/>
      <c r="AH31" s="11"/>
      <c r="AI31" s="10"/>
      <c r="AJ31" s="11"/>
      <c r="AK31" s="11"/>
      <c r="AL31" s="11"/>
      <c r="AM31" s="11"/>
      <c r="AN31" s="11"/>
      <c r="AO31" s="11"/>
      <c r="AP31" s="11"/>
      <c r="AQ31" s="11"/>
      <c r="AR31" s="8"/>
      <c r="AS31" s="8"/>
      <c r="AT31" s="8"/>
      <c r="AU31" s="8"/>
      <c r="AV31" s="8"/>
      <c r="AW31" s="8"/>
      <c r="AX31" s="8"/>
      <c r="AY31" s="8"/>
      <c r="AZ31" s="11"/>
      <c r="BA31" s="18"/>
      <c r="BB31" s="18"/>
      <c r="BC31" s="11"/>
      <c r="BD31" s="11"/>
      <c r="BE31" s="11"/>
      <c r="BF31" s="11"/>
      <c r="BG31" s="11"/>
      <c r="BH31" s="11"/>
      <c r="BI31" s="11"/>
    </row>
    <row r="32" spans="1:66">
      <c r="Y32" s="18"/>
      <c r="Z32" s="18"/>
      <c r="AE32" s="18"/>
      <c r="AF32" s="18"/>
      <c r="BA32" s="18"/>
      <c r="BB32" s="18"/>
    </row>
    <row r="33" spans="1:61" ht="14.45">
      <c r="A33" s="78"/>
      <c r="B33" s="17"/>
      <c r="C33" s="20"/>
      <c r="D33" s="20"/>
      <c r="E33" s="73"/>
      <c r="F33" s="41"/>
      <c r="G33" s="41"/>
      <c r="H33" s="72"/>
      <c r="I33" s="75"/>
      <c r="L33" s="73"/>
      <c r="M33" s="32"/>
      <c r="N33" s="32"/>
      <c r="O33" s="41"/>
      <c r="P33" s="73"/>
      <c r="Q33" s="31"/>
      <c r="R33" s="75"/>
      <c r="U33" s="79"/>
      <c r="V33" s="74"/>
      <c r="W33" s="80"/>
      <c r="X33" s="81"/>
      <c r="Y33" s="18"/>
      <c r="Z33" s="18"/>
      <c r="AE33" s="18"/>
      <c r="AF33" s="18"/>
    </row>
    <row r="34" spans="1:61" ht="14.45">
      <c r="A34" s="78"/>
      <c r="B34" s="17"/>
      <c r="C34" s="20"/>
      <c r="D34" s="20"/>
      <c r="E34" s="73"/>
      <c r="F34" s="41"/>
      <c r="G34" s="41"/>
      <c r="H34" s="72"/>
      <c r="I34" s="75"/>
      <c r="L34" s="73"/>
      <c r="M34" s="32"/>
      <c r="N34" s="32"/>
      <c r="O34" s="41"/>
      <c r="P34" s="73"/>
      <c r="Q34" s="31"/>
      <c r="R34" s="75"/>
      <c r="U34" s="79"/>
      <c r="V34" s="74"/>
      <c r="W34" s="80"/>
      <c r="X34" s="81"/>
      <c r="Y34" s="19"/>
      <c r="Z34" s="19"/>
      <c r="AA34" s="41"/>
      <c r="AB34" s="41"/>
      <c r="AC34" s="31"/>
      <c r="AE34" s="19"/>
      <c r="AF34" s="19"/>
      <c r="BH34" s="20"/>
      <c r="BI34" s="20"/>
    </row>
    <row r="35" spans="1:61">
      <c r="A35" s="16"/>
      <c r="B35" s="16"/>
      <c r="C35" s="16"/>
      <c r="D35" s="16"/>
      <c r="E35" s="16"/>
      <c r="F35" s="16"/>
      <c r="G35" s="16"/>
      <c r="H35" s="16"/>
      <c r="I35" s="16"/>
      <c r="L35" s="16"/>
      <c r="M35" s="16"/>
      <c r="N35" s="16"/>
      <c r="O35" s="16"/>
      <c r="P35" s="16"/>
      <c r="Q35" s="16"/>
      <c r="R35" s="16"/>
      <c r="U35" s="16"/>
      <c r="V35" s="16"/>
      <c r="W35" s="16"/>
      <c r="X35" s="16"/>
      <c r="AA35" s="41"/>
      <c r="AB35" s="41"/>
      <c r="AC35" s="31"/>
      <c r="AG35" s="20"/>
      <c r="AH35" s="73"/>
      <c r="AI35" s="31"/>
      <c r="AJ35" s="73"/>
      <c r="AK35" s="31"/>
      <c r="AL35" s="73"/>
      <c r="AM35" s="31"/>
      <c r="AN35" s="73"/>
      <c r="AO35" s="31"/>
      <c r="AP35" s="18"/>
      <c r="AQ35" s="20"/>
      <c r="AR35" s="20"/>
      <c r="AS35" s="31"/>
      <c r="AT35" s="20"/>
      <c r="AU35" s="31"/>
      <c r="AV35" s="20"/>
      <c r="AW35" s="31"/>
      <c r="AX35" s="20"/>
      <c r="AY35" s="31"/>
      <c r="AZ35" s="20"/>
      <c r="BC35" s="41"/>
      <c r="BD35" s="73"/>
      <c r="BE35" s="76"/>
      <c r="BF35" s="77"/>
      <c r="BG35" s="20"/>
      <c r="BH35" s="20"/>
      <c r="BI35" s="20"/>
    </row>
    <row r="36" spans="1:61" s="17" customFormat="1" ht="15.75" customHeight="1">
      <c r="A36" s="15"/>
      <c r="B36" s="15"/>
      <c r="C36" s="9"/>
      <c r="D36" s="12"/>
      <c r="E36" s="13"/>
      <c r="F36" s="13"/>
      <c r="G36" s="14"/>
      <c r="H36" s="12"/>
      <c r="I36" s="12"/>
      <c r="J36" s="12"/>
      <c r="K36" s="12"/>
      <c r="L36" s="11"/>
      <c r="M36" s="12"/>
      <c r="N36" s="12"/>
      <c r="O36" s="11"/>
      <c r="P36" s="13"/>
      <c r="Q36" s="12"/>
      <c r="R36" s="12"/>
      <c r="S36" s="11"/>
      <c r="T36" s="11"/>
      <c r="U36" s="13"/>
      <c r="V36" s="13"/>
      <c r="W36" s="13"/>
      <c r="X36" s="12"/>
      <c r="Y36" s="12"/>
      <c r="Z36" s="12"/>
      <c r="AA36" s="16"/>
      <c r="AB36" s="16"/>
      <c r="AC36" s="16"/>
      <c r="AD36" s="12"/>
      <c r="AE36" s="12"/>
      <c r="AF36" s="12"/>
      <c r="AG36" s="20"/>
      <c r="AH36" s="73"/>
      <c r="AI36" s="31"/>
      <c r="AJ36" s="73"/>
      <c r="AK36" s="31"/>
      <c r="AL36" s="73"/>
      <c r="AM36" s="31"/>
      <c r="AN36" s="73"/>
      <c r="AO36" s="31"/>
      <c r="AP36" s="18"/>
      <c r="AQ36" s="20"/>
      <c r="AR36" s="20"/>
      <c r="AS36" s="31"/>
      <c r="AT36" s="20"/>
      <c r="AU36" s="31"/>
      <c r="AV36" s="20"/>
      <c r="AW36" s="31"/>
      <c r="AX36" s="20"/>
      <c r="AY36" s="31"/>
      <c r="AZ36" s="20"/>
      <c r="BA36" s="11"/>
      <c r="BB36" s="11"/>
      <c r="BC36" s="41"/>
      <c r="BD36" s="73"/>
      <c r="BE36" s="76"/>
      <c r="BF36" s="77"/>
      <c r="BG36" s="20"/>
      <c r="BH36" s="20"/>
      <c r="BI36" s="20"/>
    </row>
    <row r="37" spans="1:61" s="17" customFormat="1" ht="15.75" customHeight="1">
      <c r="A37" s="15"/>
      <c r="B37" s="15"/>
      <c r="C37" s="9"/>
      <c r="D37" s="12"/>
      <c r="E37" s="13"/>
      <c r="F37" s="13"/>
      <c r="G37" s="14"/>
      <c r="H37" s="12"/>
      <c r="I37" s="12"/>
      <c r="J37" s="12"/>
      <c r="K37" s="12"/>
      <c r="L37" s="11"/>
      <c r="M37" s="12"/>
      <c r="N37" s="12"/>
      <c r="O37" s="11"/>
      <c r="P37" s="13"/>
      <c r="Q37" s="12"/>
      <c r="R37" s="12"/>
      <c r="S37" s="11"/>
      <c r="T37" s="11"/>
      <c r="U37" s="13"/>
      <c r="V37" s="13"/>
      <c r="W37" s="13"/>
      <c r="X37" s="12"/>
      <c r="Y37" s="12"/>
      <c r="Z37" s="12"/>
      <c r="AA37" s="14"/>
      <c r="AB37" s="13"/>
      <c r="AC37" s="13"/>
      <c r="AD37" s="12"/>
      <c r="AE37" s="12"/>
      <c r="AF37" s="12"/>
      <c r="AG37" s="16"/>
      <c r="AH37" s="16"/>
      <c r="AI37" s="16"/>
      <c r="AJ37" s="16"/>
      <c r="AK37" s="16"/>
      <c r="AL37" s="16"/>
      <c r="AM37" s="16"/>
      <c r="AN37" s="16"/>
      <c r="AO37" s="16"/>
      <c r="AP37" s="18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1"/>
      <c r="BB37" s="11"/>
      <c r="BC37" s="16"/>
      <c r="BD37" s="16"/>
      <c r="BE37" s="16"/>
      <c r="BF37" s="16"/>
      <c r="BG37" s="16"/>
      <c r="BH37" s="11"/>
      <c r="BI37" s="11"/>
    </row>
    <row r="38" spans="1:61" s="16" customFormat="1">
      <c r="A38" s="15"/>
      <c r="B38" s="15"/>
      <c r="C38" s="9"/>
      <c r="D38" s="12"/>
      <c r="E38" s="13"/>
      <c r="F38" s="13"/>
      <c r="G38" s="14"/>
      <c r="H38" s="12"/>
      <c r="I38" s="12"/>
      <c r="J38" s="12"/>
      <c r="K38" s="12"/>
      <c r="L38" s="11"/>
      <c r="M38" s="12"/>
      <c r="N38" s="12"/>
      <c r="O38" s="11"/>
      <c r="P38" s="13"/>
      <c r="Q38" s="12"/>
      <c r="R38" s="12"/>
      <c r="S38" s="11"/>
      <c r="T38" s="11"/>
      <c r="U38" s="13"/>
      <c r="V38" s="13"/>
      <c r="W38" s="13"/>
      <c r="X38" s="12"/>
      <c r="Y38" s="12"/>
      <c r="Z38" s="12"/>
      <c r="AA38" s="14"/>
      <c r="AB38" s="13"/>
      <c r="AC38" s="13"/>
      <c r="AD38" s="12"/>
      <c r="AE38" s="12"/>
      <c r="AF38" s="12"/>
      <c r="AG38" s="10"/>
      <c r="AH38" s="11"/>
      <c r="AI38" s="10"/>
      <c r="AJ38" s="11"/>
      <c r="AK38" s="11"/>
      <c r="AL38" s="11"/>
      <c r="AM38" s="11"/>
      <c r="AN38" s="11"/>
      <c r="AO38" s="11"/>
      <c r="AP38" s="11"/>
      <c r="AQ38" s="11"/>
      <c r="AR38" s="8"/>
      <c r="AS38" s="8"/>
      <c r="AT38" s="8"/>
      <c r="AU38" s="8"/>
      <c r="AV38" s="8"/>
      <c r="AW38" s="8"/>
      <c r="AX38" s="8"/>
      <c r="AY38" s="8"/>
      <c r="AZ38" s="11"/>
      <c r="BA38" s="11"/>
      <c r="BB38" s="11"/>
      <c r="BC38" s="11"/>
      <c r="BD38" s="11"/>
      <c r="BE38" s="11"/>
      <c r="BF38" s="11"/>
      <c r="BG38" s="11"/>
      <c r="BH38" s="11"/>
      <c r="BI38" s="11"/>
    </row>
  </sheetData>
  <autoFilter ref="A3:BI20" xr:uid="{89D76790-9474-4E16-9E98-EE16BF2B5695}">
    <sortState xmlns:xlrd2="http://schemas.microsoft.com/office/spreadsheetml/2017/richdata2" ref="A12:BI20">
      <sortCondition ref="A3:A20"/>
    </sortState>
  </autoFilter>
  <mergeCells count="11">
    <mergeCell ref="BJ1:BN2"/>
    <mergeCell ref="AG2:AO2"/>
    <mergeCell ref="AQ2:AZ2"/>
    <mergeCell ref="AG1:AZ1"/>
    <mergeCell ref="BC1:BG2"/>
    <mergeCell ref="A1:C2"/>
    <mergeCell ref="D1:I2"/>
    <mergeCell ref="L1:R2"/>
    <mergeCell ref="U1:X2"/>
    <mergeCell ref="AA1:AD2"/>
    <mergeCell ref="J2:K2"/>
  </mergeCells>
  <phoneticPr fontId="22" type="noConversion"/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E153506300748B75C3F5AE11D8C39" ma:contentTypeVersion="16" ma:contentTypeDescription="Create a new document." ma:contentTypeScope="" ma:versionID="1207484404e33979c3b25e4a738113c0">
  <xsd:schema xmlns:xsd="http://www.w3.org/2001/XMLSchema" xmlns:xs="http://www.w3.org/2001/XMLSchema" xmlns:p="http://schemas.microsoft.com/office/2006/metadata/properties" xmlns:ns2="c0709f33-b5c5-43ef-a96d-a36afee8655f" targetNamespace="http://schemas.microsoft.com/office/2006/metadata/properties" ma:root="true" ma:fieldsID="480d2fbaaf0c40016560b88bd25920cf" ns2:_="">
    <xsd:import namespace="c0709f33-b5c5-43ef-a96d-a36afee86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09f33-b5c5-43ef-a96d-a36afee86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5beffa-4d2e-4b1c-9b1a-64bb9b96f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09f33-b5c5-43ef-a96d-a36afee865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B6790-EBB5-4FC2-889B-4BD40E2F2FE4}"/>
</file>

<file path=customXml/itemProps2.xml><?xml version="1.0" encoding="utf-8"?>
<ds:datastoreItem xmlns:ds="http://schemas.openxmlformats.org/officeDocument/2006/customXml" ds:itemID="{52E12418-96A2-44B3-942F-85A7628F6D80}"/>
</file>

<file path=customXml/itemProps3.xml><?xml version="1.0" encoding="utf-8"?>
<ds:datastoreItem xmlns:ds="http://schemas.openxmlformats.org/officeDocument/2006/customXml" ds:itemID="{90F54033-63C4-45F3-BBD2-7F9D6A8EF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Thorpe</dc:creator>
  <cp:keywords/>
  <dc:description/>
  <cp:lastModifiedBy/>
  <cp:revision/>
  <dcterms:created xsi:type="dcterms:W3CDTF">2019-07-31T22:01:28Z</dcterms:created>
  <dcterms:modified xsi:type="dcterms:W3CDTF">2026-06-19T00:24:47Z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0x0101006C4E153506300748B75C3F5AE11D8C39</vt:lpwstr>
  </property>
  <property fmtid="{D5CDD505-2E9C-101B-9397-08002B2CF9AE}" pid="3" name="MediaServiceImageTags">
    <vt:lpwstr/>
  </property>
</Properties>
</file>