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tucson.sharepoint.com/sites/HC347-HCD-CentralFileLibrary/Shared Documents/CFL/Planning Div/CoC Lead/NOFO/FY26 NOFO/Local Competition materials/"/>
    </mc:Choice>
  </mc:AlternateContent>
  <xr:revisionPtr revIDLastSave="5" documentId="8_{5D393778-3F7F-4AA9-B767-8EBCBE2AA816}" xr6:coauthVersionLast="47" xr6:coauthVersionMax="47" xr10:uidLastSave="{57CBA644-3E91-4131-9FCD-1267926317B1}"/>
  <bookViews>
    <workbookView xWindow="28680" yWindow="-120" windowWidth="29040" windowHeight="15720" xr2:uid="{8BFA77D6-8DB8-4854-B101-2CFC6ED862C7}"/>
  </bookViews>
  <sheets>
    <sheet name="FY 26 Scorecard" sheetId="8" r:id="rId1"/>
    <sheet name="Data Back Up" sheetId="15" r:id="rId2"/>
  </sheets>
  <definedNames>
    <definedName name="_xlnm._FilterDatabase" localSheetId="1" hidden="1">'Data Back Up'!$A$3:$BI$20</definedName>
    <definedName name="_xlnm.Print_Area" localSheetId="0">'FY 26 Scorecard'!$A$2:$V$25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8" l="1"/>
  <c r="U22" i="8" s="1"/>
  <c r="R21" i="8"/>
  <c r="R22" i="8" s="1"/>
  <c r="T21" i="8"/>
  <c r="T22" i="8" s="1"/>
  <c r="P21" i="8"/>
  <c r="P22" i="8" s="1"/>
  <c r="Q21" i="8"/>
  <c r="Q22" i="8" s="1"/>
  <c r="I21" i="8"/>
  <c r="I22" i="8" s="1"/>
  <c r="O21" i="8"/>
  <c r="O22" i="8" s="1"/>
  <c r="N21" i="8"/>
  <c r="N22" i="8" s="1"/>
  <c r="L21" i="8"/>
  <c r="L22" i="8" s="1"/>
  <c r="K21" i="8"/>
  <c r="K22" i="8" s="1"/>
  <c r="F21" i="8"/>
  <c r="F22" i="8" s="1"/>
  <c r="M21" i="8"/>
  <c r="M22" i="8" s="1"/>
  <c r="H21" i="8"/>
  <c r="H22" i="8" s="1"/>
  <c r="J21" i="8"/>
  <c r="J22" i="8" s="1"/>
  <c r="G21" i="8"/>
  <c r="G22" i="8" s="1"/>
  <c r="E21" i="8"/>
  <c r="E22" i="8" s="1"/>
  <c r="C21" i="8"/>
  <c r="C22" i="8" s="1"/>
  <c r="V21" i="8"/>
  <c r="S21" i="8"/>
  <c r="D21" i="8"/>
  <c r="AY9" i="15"/>
  <c r="AW9" i="15"/>
  <c r="AU9" i="15"/>
  <c r="AS9" i="15"/>
  <c r="AO6" i="15" l="1"/>
  <c r="BE9" i="15"/>
  <c r="BG9" i="15" s="1"/>
  <c r="BE6" i="15"/>
  <c r="BG6" i="15" s="1"/>
  <c r="AO9" i="15"/>
  <c r="AM9" i="15"/>
  <c r="AM6" i="15"/>
  <c r="AK9" i="15"/>
  <c r="AK6" i="15"/>
  <c r="AI9" i="15"/>
  <c r="AI6" i="15"/>
  <c r="AC9" i="15"/>
  <c r="AC8" i="15"/>
  <c r="X9" i="15"/>
  <c r="X6" i="15"/>
  <c r="F9" i="15"/>
  <c r="Q9" i="15"/>
  <c r="AY6" i="15"/>
  <c r="AW6" i="15"/>
  <c r="AU6" i="15"/>
  <c r="AS6" i="15"/>
  <c r="Q6" i="15"/>
  <c r="F5" i="15"/>
  <c r="F6" i="15"/>
  <c r="H6" i="15" s="1"/>
  <c r="BE20" i="15"/>
  <c r="BG20" i="15" s="1"/>
  <c r="AY20" i="15"/>
  <c r="AW20" i="15"/>
  <c r="AU20" i="15"/>
  <c r="AS20" i="15"/>
  <c r="AO20" i="15"/>
  <c r="AM20" i="15"/>
  <c r="AK20" i="15"/>
  <c r="AI20" i="15"/>
  <c r="X20" i="15"/>
  <c r="Q20" i="15"/>
  <c r="R20" i="15" s="1"/>
  <c r="F20" i="15"/>
  <c r="H20" i="15" s="1"/>
  <c r="I20" i="15" s="1"/>
  <c r="AC5" i="15"/>
  <c r="AD5" i="15" s="1"/>
  <c r="X24" i="15"/>
  <c r="X22" i="15"/>
  <c r="X19" i="15"/>
  <c r="X18" i="15"/>
  <c r="X17" i="15"/>
  <c r="X16" i="15"/>
  <c r="X15" i="15"/>
  <c r="X14" i="15"/>
  <c r="X13" i="15"/>
  <c r="X12" i="15"/>
  <c r="X7" i="15"/>
  <c r="X8" i="15"/>
  <c r="X10" i="15"/>
  <c r="X5" i="15"/>
  <c r="BE19" i="15"/>
  <c r="BG19" i="15" s="1"/>
  <c r="AY19" i="15"/>
  <c r="AW19" i="15"/>
  <c r="AU19" i="15"/>
  <c r="AS19" i="15"/>
  <c r="AO19" i="15"/>
  <c r="AM19" i="15"/>
  <c r="AK19" i="15"/>
  <c r="AI19" i="15"/>
  <c r="Q19" i="15"/>
  <c r="R19" i="15" s="1"/>
  <c r="F19" i="15"/>
  <c r="H19" i="15" s="1"/>
  <c r="I19" i="15" s="1"/>
  <c r="AD8" i="15" l="1"/>
  <c r="AD9" i="15"/>
  <c r="R9" i="15"/>
  <c r="H9" i="15"/>
  <c r="I9" i="15" s="1"/>
  <c r="I6" i="15"/>
  <c r="R6" i="15"/>
  <c r="AY5" i="15"/>
  <c r="Q5" i="15"/>
  <c r="AC17" i="15"/>
  <c r="AD17" i="15" s="1"/>
  <c r="Q13" i="15" l="1"/>
  <c r="R13" i="15" s="1"/>
  <c r="Q18" i="15"/>
  <c r="R18" i="15" s="1"/>
  <c r="Q17" i="15"/>
  <c r="R17" i="15" s="1"/>
  <c r="Q8" i="15"/>
  <c r="R8" i="15" s="1"/>
  <c r="Q16" i="15"/>
  <c r="R16" i="15" s="1"/>
  <c r="S22" i="8"/>
  <c r="AC12" i="15" l="1"/>
  <c r="AD12" i="15" s="1"/>
  <c r="Q29" i="15"/>
  <c r="R29" i="15" s="1"/>
  <c r="F29" i="15"/>
  <c r="H29" i="15" s="1"/>
  <c r="I29" i="15" s="1"/>
  <c r="Q28" i="15"/>
  <c r="R28" i="15" s="1"/>
  <c r="F28" i="15" l="1"/>
  <c r="H28" i="15" s="1"/>
  <c r="I28" i="15" s="1"/>
  <c r="BE22" i="15"/>
  <c r="BG22" i="15" s="1"/>
  <c r="BE12" i="15"/>
  <c r="BG12" i="15" s="1"/>
  <c r="AC22" i="15"/>
  <c r="AD22" i="15" s="1"/>
  <c r="Q26" i="15"/>
  <c r="R26" i="15" s="1"/>
  <c r="AY22" i="15"/>
  <c r="AW22" i="15"/>
  <c r="AU22" i="15"/>
  <c r="AS22" i="15"/>
  <c r="AO22" i="15"/>
  <c r="AM22" i="15"/>
  <c r="AK22" i="15"/>
  <c r="AI22" i="15"/>
  <c r="Q22" i="15"/>
  <c r="R22" i="15" s="1"/>
  <c r="AY15" i="15"/>
  <c r="AW15" i="15"/>
  <c r="AU15" i="15"/>
  <c r="AS15" i="15"/>
  <c r="AO15" i="15"/>
  <c r="AM15" i="15"/>
  <c r="AK15" i="15"/>
  <c r="AI15" i="15"/>
  <c r="Q15" i="15"/>
  <c r="R15" i="15" s="1"/>
  <c r="AY12" i="15"/>
  <c r="AW12" i="15"/>
  <c r="AU12" i="15"/>
  <c r="AS12" i="15"/>
  <c r="AO12" i="15"/>
  <c r="AM12" i="15"/>
  <c r="AK12" i="15"/>
  <c r="AI12" i="15"/>
  <c r="Q12" i="15"/>
  <c r="R12" i="15" s="1"/>
  <c r="Q10" i="15"/>
  <c r="R10" i="15" s="1"/>
  <c r="AO8" i="15"/>
  <c r="AO10" i="15"/>
  <c r="AM8" i="15"/>
  <c r="AM10" i="15"/>
  <c r="AK8" i="15"/>
  <c r="AK10" i="15"/>
  <c r="AI8" i="15"/>
  <c r="AI10" i="15"/>
  <c r="BE16" i="15"/>
  <c r="BG16" i="15" s="1"/>
  <c r="BE15" i="15"/>
  <c r="BG15" i="15" s="1"/>
  <c r="BE18" i="15"/>
  <c r="BG18" i="15" s="1"/>
  <c r="BE7" i="15"/>
  <c r="BG7" i="15" s="1"/>
  <c r="BE8" i="15"/>
  <c r="BG8" i="15" s="1"/>
  <c r="BE10" i="15"/>
  <c r="BG10" i="15" s="1"/>
  <c r="BE5" i="15"/>
  <c r="BG5" i="15" s="1"/>
  <c r="AW5" i="15"/>
  <c r="AY8" i="15"/>
  <c r="AY10" i="15"/>
  <c r="AW8" i="15"/>
  <c r="AW10" i="15"/>
  <c r="AS8" i="15"/>
  <c r="AS10" i="15"/>
  <c r="AU8" i="15"/>
  <c r="AU10" i="15"/>
  <c r="AU5" i="15"/>
  <c r="AS5" i="15"/>
  <c r="AO5" i="15" l="1"/>
  <c r="AM5" i="15"/>
  <c r="AK5" i="15"/>
  <c r="AI5" i="15"/>
  <c r="AC15" i="15"/>
  <c r="AD15" i="15" s="1"/>
  <c r="AC10" i="15"/>
  <c r="AD10" i="15" s="1"/>
  <c r="R5" i="15"/>
  <c r="F22" i="15"/>
  <c r="H22" i="15" s="1"/>
  <c r="I22" i="15" s="1"/>
  <c r="F12" i="15"/>
  <c r="H12" i="15" s="1"/>
  <c r="I12" i="15" s="1"/>
  <c r="F26" i="15"/>
  <c r="H26" i="15" s="1"/>
  <c r="I26" i="15" s="1"/>
  <c r="F14" i="15"/>
  <c r="F16" i="15"/>
  <c r="H16" i="15" s="1"/>
  <c r="I16" i="15" s="1"/>
  <c r="F15" i="15"/>
  <c r="H15" i="15" s="1"/>
  <c r="I15" i="15" s="1"/>
  <c r="F18" i="15"/>
  <c r="H18" i="15" s="1"/>
  <c r="I18" i="15" s="1"/>
  <c r="F7" i="15"/>
  <c r="F8" i="15"/>
  <c r="H8" i="15" s="1"/>
  <c r="I8" i="15" s="1"/>
  <c r="F10" i="15"/>
  <c r="H10" i="15" s="1"/>
  <c r="I10" i="15" s="1"/>
  <c r="H5" i="15"/>
  <c r="I5" i="15" s="1"/>
  <c r="BE17" i="15" l="1"/>
  <c r="BG17" i="15" s="1"/>
  <c r="BE14" i="15"/>
  <c r="BG14" i="15" s="1"/>
  <c r="AC7" i="15"/>
  <c r="AD7" i="15" s="1"/>
  <c r="H7" i="15"/>
  <c r="I7" i="15" s="1"/>
  <c r="Q14" i="15"/>
  <c r="R14" i="15" s="1"/>
  <c r="F13" i="15"/>
  <c r="F17" i="15" l="1"/>
  <c r="H17" i="15" s="1"/>
  <c r="I17" i="15" s="1"/>
  <c r="AC24" i="15"/>
  <c r="AD24" i="15" s="1"/>
  <c r="AI18" i="15"/>
  <c r="AK18" i="15"/>
  <c r="AM18" i="15"/>
  <c r="AO18" i="15"/>
  <c r="AS18" i="15"/>
  <c r="AU18" i="15"/>
  <c r="AW18" i="15"/>
  <c r="AY18" i="15"/>
  <c r="AY7" i="15"/>
  <c r="AW7" i="15"/>
  <c r="AU7" i="15"/>
  <c r="AS7" i="15"/>
  <c r="AO7" i="15"/>
  <c r="AM7" i="15"/>
  <c r="AK7" i="15"/>
  <c r="AI7" i="15"/>
  <c r="Q7" i="15"/>
  <c r="R7" i="15" s="1"/>
  <c r="V22" i="8" l="1"/>
  <c r="AY24" i="15"/>
  <c r="AW24" i="15"/>
  <c r="AU24" i="15"/>
  <c r="AS24" i="15"/>
  <c r="AC13" i="15" l="1"/>
  <c r="AD13" i="15" s="1"/>
  <c r="AS13" i="15"/>
  <c r="AC16" i="15"/>
  <c r="AD16" i="15" s="1"/>
  <c r="AC14" i="15"/>
  <c r="AD14" i="15" s="1"/>
  <c r="AI13" i="15"/>
  <c r="AK13" i="15"/>
  <c r="AM13" i="15"/>
  <c r="AO13" i="15"/>
  <c r="AU13" i="15"/>
  <c r="AW13" i="15"/>
  <c r="AY13" i="15"/>
  <c r="H13" i="15"/>
  <c r="I13" i="15" s="1"/>
  <c r="AI14" i="15"/>
  <c r="AK14" i="15"/>
  <c r="AM14" i="15"/>
  <c r="AO14" i="15"/>
  <c r="AS14" i="15"/>
  <c r="AU14" i="15"/>
  <c r="AW14" i="15"/>
  <c r="AY14" i="15"/>
  <c r="H14" i="15"/>
  <c r="I14" i="15" s="1"/>
  <c r="AI16" i="15"/>
  <c r="AK16" i="15"/>
  <c r="AM16" i="15"/>
  <c r="AO16" i="15"/>
  <c r="AS16" i="15"/>
  <c r="AU16" i="15"/>
  <c r="AW16" i="15"/>
  <c r="AY16" i="15"/>
  <c r="AC18" i="15"/>
  <c r="AD18" i="15" s="1"/>
  <c r="AI17" i="15"/>
  <c r="AK17" i="15"/>
  <c r="AM17" i="15"/>
  <c r="AO17" i="15"/>
  <c r="AS17" i="15"/>
  <c r="AU17" i="15"/>
  <c r="AW17" i="15"/>
  <c r="AY17" i="15"/>
  <c r="Q24" i="15"/>
  <c r="R24" i="15" s="1"/>
  <c r="F24" i="15"/>
  <c r="H24" i="15" s="1"/>
  <c r="I24" i="15" s="1"/>
  <c r="AI24" i="15"/>
  <c r="AK24" i="15"/>
  <c r="AM24" i="15"/>
  <c r="AO24" i="15"/>
  <c r="D22" i="8" l="1"/>
</calcChain>
</file>

<file path=xl/sharedStrings.xml><?xml version="1.0" encoding="utf-8"?>
<sst xmlns="http://schemas.openxmlformats.org/spreadsheetml/2006/main" count="417" uniqueCount="154">
  <si>
    <t>Old Pueblo Community Services: Mesquite (864)</t>
  </si>
  <si>
    <t>Old Pueblo Community Services: YHDP Bread &amp; Roses (749)</t>
  </si>
  <si>
    <t>Project Type</t>
  </si>
  <si>
    <t>PSH</t>
  </si>
  <si>
    <t>RRH</t>
  </si>
  <si>
    <t>SSO</t>
  </si>
  <si>
    <t>TH</t>
  </si>
  <si>
    <t>SO</t>
  </si>
  <si>
    <t>SH</t>
  </si>
  <si>
    <t>Score</t>
  </si>
  <si>
    <t>Points</t>
  </si>
  <si>
    <t>Avg Days</t>
  </si>
  <si>
    <t>Exempt</t>
  </si>
  <si>
    <t>N/A</t>
  </si>
  <si>
    <t>Quarters</t>
  </si>
  <si>
    <t>Yes</t>
  </si>
  <si>
    <t>No</t>
  </si>
  <si>
    <t>Type of Population Served Aligns with Community Priorities/Needs</t>
  </si>
  <si>
    <t>Total Available Points (Less N/A)</t>
  </si>
  <si>
    <t>Total Earned Points</t>
  </si>
  <si>
    <t>Percentage</t>
  </si>
  <si>
    <t>Project Information</t>
  </si>
  <si>
    <t xml:space="preserve">Exits to Permanent Housing </t>
  </si>
  <si>
    <t xml:space="preserve">Increased Employment Income </t>
  </si>
  <si>
    <t xml:space="preserve">Rapid Placement in Housing 
</t>
  </si>
  <si>
    <t xml:space="preserve">Returns to Homelessness </t>
  </si>
  <si>
    <t xml:space="preserve">Unit Utilization </t>
  </si>
  <si>
    <r>
      <t xml:space="preserve">The number of </t>
    </r>
    <r>
      <rPr>
        <b/>
        <u/>
        <sz val="9"/>
        <color theme="1"/>
        <rFont val="Arial"/>
        <family val="2"/>
      </rPr>
      <t>units</t>
    </r>
    <r>
      <rPr>
        <sz val="9"/>
        <color theme="1"/>
        <rFont val="Arial"/>
        <family val="2"/>
      </rPr>
      <t xml:space="preserve"> filled on each of the 4 Point in Time dates </t>
    </r>
    <r>
      <rPr>
        <b/>
        <sz val="9"/>
        <color theme="1"/>
        <rFont val="Arial"/>
        <family val="2"/>
      </rPr>
      <t>(8b)</t>
    </r>
  </si>
  <si>
    <r>
      <t xml:space="preserve">The number of </t>
    </r>
    <r>
      <rPr>
        <b/>
        <u/>
        <sz val="9"/>
        <color theme="1"/>
        <rFont val="Arial"/>
        <family val="2"/>
      </rPr>
      <t>beds</t>
    </r>
    <r>
      <rPr>
        <sz val="9"/>
        <color theme="1"/>
        <rFont val="Arial"/>
        <family val="2"/>
      </rPr>
      <t xml:space="preserve"> filled on each of the 4 Point in Time dates (7b)</t>
    </r>
  </si>
  <si>
    <t>Agency</t>
  </si>
  <si>
    <t>Project</t>
  </si>
  <si>
    <t>Project 
Type</t>
  </si>
  <si>
    <t># of Leavers</t>
  </si>
  <si>
    <t>All total persons whose destinations excluded them from the calculation</t>
  </si>
  <si>
    <t>Number of Exits included in the Calculation</t>
  </si>
  <si>
    <t>All total persons exiting to positive housing destinations</t>
  </si>
  <si>
    <t>Percentage of all leavers who exited to permanent housing</t>
  </si>
  <si>
    <t>Total Points out of 20</t>
  </si>
  <si>
    <t>Number of Adult Stayers with Increased Employment Income - Performance Measure: Persons who accomplished this measure</t>
  </si>
  <si>
    <t>Number of Adult Stayers</t>
  </si>
  <si>
    <t>Number of Adult Stayers Not Yet Required to Have An Annual Assessment</t>
  </si>
  <si>
    <t>Number of Adult Leavers with Increased Employment Income - Performance Measure: Persons who accomplished this measure</t>
  </si>
  <si>
    <t>Number of Adult Leavers</t>
  </si>
  <si>
    <t>Percentage of adult person with annual assessments or exits indicating an increase in employment income from start to annual assessment or exit</t>
  </si>
  <si>
    <t>Threshold</t>
  </si>
  <si>
    <t>All persons who moved into permanent housing</t>
  </si>
  <si>
    <t>Average number of days enrolled in project before date of permanent housing move-in</t>
  </si>
  <si>
    <t>Total points out of 15</t>
  </si>
  <si>
    <t>January</t>
  </si>
  <si>
    <t>Unit
Quarterly Percentage</t>
  </si>
  <si>
    <t>April</t>
  </si>
  <si>
    <t>July</t>
  </si>
  <si>
    <t>October</t>
  </si>
  <si>
    <t>Total # of year-round beds indicated in the Continuum of Care project application</t>
  </si>
  <si>
    <t>Bed
Quarterly Percentage</t>
  </si>
  <si>
    <t>Percentage of CE Openings filled through Coordinated Entry</t>
  </si>
  <si>
    <t xml:space="preserve">Were 100% of project vacancies during this period filled through Coordinated Entry? </t>
  </si>
  <si>
    <t>Data Source and Methodology</t>
  </si>
  <si>
    <t>(APR: 5a5)</t>
  </si>
  <si>
    <t>(APR: 23c)</t>
  </si>
  <si>
    <t>(Calculation)</t>
  </si>
  <si>
    <t>(APR: 19a1, row 1, column 9)</t>
  </si>
  <si>
    <t>(APR: 5a9)</t>
  </si>
  <si>
    <t>(APR: 18, row 7, column 2)</t>
  </si>
  <si>
    <t>(APR: 19a2, row 1, column 9)</t>
  </si>
  <si>
    <t>(APR: 5a6)</t>
  </si>
  <si>
    <t>(APR: Question 23c)</t>
  </si>
  <si>
    <t>(Client served report)</t>
  </si>
  <si>
    <t>Project Application</t>
  </si>
  <si>
    <t>(APR: 8b)</t>
  </si>
  <si>
    <t xml:space="preserve">(Project application) </t>
  </si>
  <si>
    <t>(APR: 7b)</t>
  </si>
  <si>
    <t>(Referral report)</t>
  </si>
  <si>
    <t xml:space="preserve">(Comparison between Clients Served and Referral reports) </t>
  </si>
  <si>
    <t>CBI</t>
  </si>
  <si>
    <t>4 Qtrs</t>
  </si>
  <si>
    <t>City of Tucson</t>
  </si>
  <si>
    <t>2 Qtrs</t>
  </si>
  <si>
    <t>1 Qtr</t>
  </si>
  <si>
    <t>OPCS</t>
  </si>
  <si>
    <t>0 Qtr</t>
  </si>
  <si>
    <t>Our Family Services</t>
  </si>
  <si>
    <t>Homes First PSH (CoC) (317)</t>
  </si>
  <si>
    <t>Emerge</t>
  </si>
  <si>
    <t xml:space="preserve">RRH </t>
  </si>
  <si>
    <t>Pima County</t>
  </si>
  <si>
    <t xml:space="preserve">TH </t>
  </si>
  <si>
    <t>La Frontera</t>
  </si>
  <si>
    <t xml:space="preserve">City of Tucson </t>
  </si>
  <si>
    <t>`</t>
  </si>
  <si>
    <t>Goodwill</t>
  </si>
  <si>
    <t xml:space="preserve">OFS </t>
  </si>
  <si>
    <t>SAAF</t>
  </si>
  <si>
    <t>OFS Transitions PSH (CoC-YHDP) (945)</t>
  </si>
  <si>
    <t>Mesquite PSH (CoC)(864)</t>
  </si>
  <si>
    <t>CBI Pima 76 (70) PSH (CoC)(873)</t>
  </si>
  <si>
    <t xml:space="preserve">CBI Pima 37 PSH(CoC) (865) </t>
  </si>
  <si>
    <t>Home Again RRH (CoC)(544)</t>
  </si>
  <si>
    <t>Secure Futures RRH (CoC)(548)</t>
  </si>
  <si>
    <t>Rapid Re-Housing for Survivors of Domestic Abuse (CoC)(675)</t>
  </si>
  <si>
    <t>La Casita (CoC)(993)</t>
  </si>
  <si>
    <t>Primavera Foundation</t>
  </si>
  <si>
    <t>AVP RRH (CoC)(1054)</t>
  </si>
  <si>
    <t>YHDP New Hope RRH (CoC)(723)</t>
  </si>
  <si>
    <t>YOURRH RRH (CoC)(729)</t>
  </si>
  <si>
    <t>Rapid Rehousing (CoC)(1029)</t>
  </si>
  <si>
    <t>Bread &amp; Roses (TH) (CoC)(749)</t>
  </si>
  <si>
    <t>How many openings did this project have between 
July 1, 2025 and June 1, 2026</t>
  </si>
  <si>
    <t>Number of openings filled through Coordinated Entry between
July 1, 2025 and June 1, 2026</t>
  </si>
  <si>
    <r>
      <t>Total leavers who exited to permanent housing destinations between
 06/01/24 to</t>
    </r>
    <r>
      <rPr>
        <b/>
        <sz val="9"/>
        <color theme="1"/>
        <rFont val="Arial"/>
        <family val="2"/>
      </rPr>
      <t xml:space="preserve"> 06/01/25</t>
    </r>
  </si>
  <si>
    <t xml:space="preserve"> Total leavers who returned to homelessness within 12  months of exit</t>
  </si>
  <si>
    <r>
      <t>Percentage of all
leavers who exited to permanent housing destinations between 06/01/2024 to 06/01/2025 and who returned to homelessness within
12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months of exit</t>
    </r>
  </si>
  <si>
    <t>3 Qtrs</t>
  </si>
  <si>
    <t>Total points out of 20</t>
  </si>
  <si>
    <t xml:space="preserve">
Total points out of 10
</t>
  </si>
  <si>
    <t>Unit and/or Bed
Total Points
out of 15</t>
  </si>
  <si>
    <t xml:space="preserve">No </t>
  </si>
  <si>
    <t>(APR: 22c)</t>
  </si>
  <si>
    <t xml:space="preserve">Total # of year-round units indicated in the Continuum of Care FY 2024 Project Application &amp; FY 2022 SNOFO Project Application </t>
  </si>
  <si>
    <t>All persons with project start dates between 07/01/25 - 06/01/26</t>
  </si>
  <si>
    <t>Posted at https://www.tpch.net/fy26nofo</t>
  </si>
  <si>
    <t>La Frontera Center:
Sonora House (39, 53)</t>
  </si>
  <si>
    <t>Our Family Services:
Secure Futures (548)</t>
  </si>
  <si>
    <t>Southern Arizona AIDS Foundation: AVP RRH (1054)</t>
  </si>
  <si>
    <t>Rapid Placement in Housing (15)</t>
  </si>
  <si>
    <t>Returns to Homelessness (20)</t>
  </si>
  <si>
    <t>Exits to Permanent Housing (20)</t>
  </si>
  <si>
    <t>Increased Employment Income (20)</t>
  </si>
  <si>
    <t>Type of Population Served Aligns with Community Priorities/Needs (10)</t>
  </si>
  <si>
    <t>Unit/Bed 
Utilization (15)</t>
  </si>
  <si>
    <r>
      <t>Housing First PSH (Tucson Heart PSH)</t>
    </r>
    <r>
      <rPr>
        <sz val="10"/>
        <rFont val="Arial"/>
        <family val="2"/>
      </rPr>
      <t xml:space="preserve"> (517, 853, 907, 933, 935, 1031, 1033) </t>
    </r>
  </si>
  <si>
    <t xml:space="preserve">Sonora House Program SH (CoC) (39, 53) </t>
  </si>
  <si>
    <t xml:space="preserve">One Stop RRH (CoC)(500, 1040) </t>
  </si>
  <si>
    <t xml:space="preserve">MDOT Street Outreach (CoC) (SO)(880,908,911) </t>
  </si>
  <si>
    <t xml:space="preserve">REC Reengagement Project for Homeless Youth (CoC)(753, 754) </t>
  </si>
  <si>
    <t xml:space="preserve">Youth Care SSO(733, 752, 937, 938) </t>
  </si>
  <si>
    <t>Community Bridges Inc.:
Pima 37 (865)</t>
  </si>
  <si>
    <t>Community Bridges Inc:
Pima 70  (873)</t>
  </si>
  <si>
    <t>City of Tucson:  
MDOT (880,908,911)</t>
  </si>
  <si>
    <t>Pima County: 
One Stop RRH (500, 1040)</t>
  </si>
  <si>
    <t xml:space="preserve">Our Family Services: 
Youth Care (733, 752, 937, 938) </t>
  </si>
  <si>
    <t>City of Tucson: 
Housing First  PSH 
(517, 853, 907, 933, 935, 1031, 1033)</t>
  </si>
  <si>
    <t>Community Bridges Inc: 
YOURRH  (729)</t>
  </si>
  <si>
    <t>City of Tucson: 
OFS YHDP Transitions (945)</t>
  </si>
  <si>
    <t>Goodwill Metro:
REC Reengagement Project for Homeless Youth(753, 754)</t>
  </si>
  <si>
    <t>Pima County: 
La Casita (934, 993)</t>
  </si>
  <si>
    <t>Our Family Services:
YHDP New Hope (723)</t>
  </si>
  <si>
    <t>Primavera Foundatio:
 Rapid Rehousing (1029)</t>
  </si>
  <si>
    <t>Our Family Services:
Home Again (544)</t>
  </si>
  <si>
    <t>Our Family Services: 
Homes First (317)</t>
  </si>
  <si>
    <t>Emerge: 
Rapid Re-Housing for Survivors
of Domestic Abuse (675)</t>
  </si>
  <si>
    <t>Grant Expenditure (20)</t>
  </si>
  <si>
    <r>
      <t xml:space="preserve">TUCSON PIMA COLLABORATION TO END HOMELESSNESS
FY 2026 COC RENEWAL PROJECT PERFORMANCE SCORE CARD </t>
    </r>
    <r>
      <rPr>
        <b/>
        <sz val="36"/>
        <color rgb="FFFF0000"/>
        <rFont val="Arial"/>
        <family val="2"/>
      </rPr>
      <t>(FINAL - 7/13/26)</t>
    </r>
  </si>
  <si>
    <t>Posting Date: 07/13/26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</si>
</sst>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36"/>
      <color theme="4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36"/>
      <color rgb="FFFF0000"/>
      <name val="Arial"/>
      <family val="2"/>
    </font>
    <font>
      <b/>
      <sz val="10"/>
      <name val="Arial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0" fontId="5" fillId="4" borderId="1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5" fillId="4" borderId="1" xfId="1" applyFont="1" applyFill="1" applyBorder="1" applyAlignment="1">
      <alignment horizontal="center" wrapText="1"/>
    </xf>
    <xf numFmtId="1" fontId="5" fillId="4" borderId="1" xfId="2" applyNumberFormat="1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0" fontId="5" fillId="5" borderId="3" xfId="2" applyFont="1" applyFill="1" applyBorder="1" applyAlignment="1">
      <alignment horizontal="center" wrapText="1"/>
    </xf>
    <xf numFmtId="0" fontId="4" fillId="0" borderId="0" xfId="4" applyFont="1"/>
    <xf numFmtId="0" fontId="4" fillId="0" borderId="0" xfId="4" applyFont="1" applyAlignment="1">
      <alignment horizontal="center"/>
    </xf>
    <xf numFmtId="9" fontId="4" fillId="2" borderId="0" xfId="5" applyFont="1" applyFill="1" applyBorder="1" applyAlignment="1">
      <alignment horizontal="center"/>
    </xf>
    <xf numFmtId="9" fontId="4" fillId="2" borderId="0" xfId="5" applyFont="1" applyFill="1" applyBorder="1"/>
    <xf numFmtId="9" fontId="4" fillId="0" borderId="0" xfId="5" applyFont="1"/>
    <xf numFmtId="1" fontId="4" fillId="0" borderId="0" xfId="5" applyNumberFormat="1" applyFont="1"/>
    <xf numFmtId="1" fontId="4" fillId="0" borderId="0" xfId="5" applyNumberFormat="1" applyFont="1" applyAlignment="1">
      <alignment horizontal="center"/>
    </xf>
    <xf numFmtId="0" fontId="4" fillId="0" borderId="0" xfId="4" applyFont="1" applyAlignment="1">
      <alignment horizontal="left"/>
    </xf>
    <xf numFmtId="0" fontId="9" fillId="0" borderId="0" xfId="4" applyFont="1"/>
    <xf numFmtId="0" fontId="9" fillId="2" borderId="0" xfId="4" applyFont="1" applyFill="1"/>
    <xf numFmtId="9" fontId="9" fillId="2" borderId="0" xfId="5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0" fontId="9" fillId="2" borderId="0" xfId="4" applyFont="1" applyFill="1" applyAlignment="1">
      <alignment horizontal="center"/>
    </xf>
    <xf numFmtId="10" fontId="10" fillId="6" borderId="1" xfId="5" applyNumberFormat="1" applyFont="1" applyFill="1" applyBorder="1" applyAlignment="1">
      <alignment horizontal="center"/>
    </xf>
    <xf numFmtId="1" fontId="9" fillId="2" borderId="1" xfId="4" applyNumberFormat="1" applyFont="1" applyFill="1" applyBorder="1" applyAlignment="1">
      <alignment horizontal="center"/>
    </xf>
    <xf numFmtId="1" fontId="9" fillId="2" borderId="1" xfId="5" applyNumberFormat="1" applyFont="1" applyFill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0" fontId="9" fillId="2" borderId="1" xfId="4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10" fontId="9" fillId="0" borderId="1" xfId="5" applyNumberFormat="1" applyFont="1" applyFill="1" applyBorder="1" applyAlignment="1">
      <alignment horizontal="center"/>
    </xf>
    <xf numFmtId="1" fontId="9" fillId="0" borderId="1" xfId="5" applyNumberFormat="1" applyFont="1" applyFill="1" applyBorder="1" applyAlignment="1">
      <alignment horizontal="center"/>
    </xf>
    <xf numFmtId="0" fontId="9" fillId="0" borderId="1" xfId="5" applyNumberFormat="1" applyFont="1" applyFill="1" applyBorder="1" applyAlignment="1">
      <alignment horizontal="center"/>
    </xf>
    <xf numFmtId="0" fontId="9" fillId="2" borderId="1" xfId="5" applyNumberFormat="1" applyFont="1" applyFill="1" applyBorder="1" applyAlignment="1">
      <alignment horizontal="center"/>
    </xf>
    <xf numFmtId="10" fontId="9" fillId="2" borderId="0" xfId="5" applyNumberFormat="1" applyFont="1" applyFill="1" applyBorder="1" applyAlignment="1">
      <alignment horizontal="center"/>
    </xf>
    <xf numFmtId="0" fontId="9" fillId="2" borderId="0" xfId="5" applyNumberFormat="1" applyFont="1" applyFill="1" applyBorder="1" applyAlignment="1">
      <alignment horizontal="center"/>
    </xf>
    <xf numFmtId="0" fontId="9" fillId="2" borderId="14" xfId="4" applyFont="1" applyFill="1" applyBorder="1" applyAlignment="1">
      <alignment horizontal="center"/>
    </xf>
    <xf numFmtId="1" fontId="9" fillId="2" borderId="14" xfId="5" applyNumberFormat="1" applyFont="1" applyFill="1" applyBorder="1" applyAlignment="1">
      <alignment horizontal="center"/>
    </xf>
    <xf numFmtId="0" fontId="11" fillId="2" borderId="0" xfId="4" applyFont="1" applyFill="1" applyAlignment="1">
      <alignment horizontal="center"/>
    </xf>
    <xf numFmtId="9" fontId="11" fillId="2" borderId="0" xfId="5" applyFont="1" applyFill="1" applyBorder="1" applyAlignment="1">
      <alignment horizontal="center"/>
    </xf>
    <xf numFmtId="0" fontId="9" fillId="0" borderId="0" xfId="4" applyFont="1" applyAlignment="1">
      <alignment horizontal="center"/>
    </xf>
    <xf numFmtId="0" fontId="12" fillId="2" borderId="0" xfId="4" applyFont="1" applyFill="1" applyAlignment="1">
      <alignment horizontal="center"/>
    </xf>
    <xf numFmtId="9" fontId="12" fillId="2" borderId="0" xfId="5" applyFont="1" applyFill="1" applyBorder="1" applyAlignment="1">
      <alignment horizontal="center"/>
    </xf>
    <xf numFmtId="0" fontId="11" fillId="0" borderId="0" xfId="4" applyFont="1" applyAlignment="1">
      <alignment horizontal="center"/>
    </xf>
    <xf numFmtId="1" fontId="9" fillId="2" borderId="0" xfId="5" applyNumberFormat="1" applyFont="1" applyFill="1" applyBorder="1" applyAlignment="1">
      <alignment horizontal="center"/>
    </xf>
    <xf numFmtId="1" fontId="11" fillId="2" borderId="0" xfId="4" applyNumberFormat="1" applyFont="1" applyFill="1" applyAlignment="1">
      <alignment horizontal="center"/>
    </xf>
    <xf numFmtId="1" fontId="11" fillId="2" borderId="0" xfId="5" applyNumberFormat="1" applyFont="1" applyFill="1" applyBorder="1" applyAlignment="1">
      <alignment horizontal="center"/>
    </xf>
    <xf numFmtId="10" fontId="9" fillId="2" borderId="1" xfId="5" applyNumberFormat="1" applyFont="1" applyFill="1" applyBorder="1" applyAlignment="1">
      <alignment horizontal="center"/>
    </xf>
    <xf numFmtId="0" fontId="2" fillId="0" borderId="0" xfId="4" applyFont="1"/>
    <xf numFmtId="9" fontId="11" fillId="0" borderId="0" xfId="5" applyFont="1" applyFill="1" applyBorder="1" applyAlignment="1">
      <alignment horizontal="center"/>
    </xf>
    <xf numFmtId="9" fontId="5" fillId="4" borderId="1" xfId="5" applyFont="1" applyFill="1" applyBorder="1" applyAlignment="1">
      <alignment horizontal="center" wrapText="1"/>
    </xf>
    <xf numFmtId="49" fontId="11" fillId="6" borderId="0" xfId="2" applyNumberFormat="1" applyFont="1" applyFill="1" applyAlignment="1">
      <alignment horizontal="center" wrapText="1"/>
    </xf>
    <xf numFmtId="49" fontId="11" fillId="3" borderId="0" xfId="2" applyNumberFormat="1" applyFont="1" applyFill="1" applyAlignment="1">
      <alignment horizontal="center" wrapText="1"/>
    </xf>
    <xf numFmtId="0" fontId="5" fillId="4" borderId="2" xfId="4" applyFont="1" applyFill="1" applyBorder="1" applyAlignment="1">
      <alignment horizontal="center" wrapText="1"/>
    </xf>
    <xf numFmtId="0" fontId="5" fillId="4" borderId="1" xfId="4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 wrapText="1"/>
    </xf>
    <xf numFmtId="9" fontId="5" fillId="2" borderId="0" xfId="5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/>
    </xf>
    <xf numFmtId="1" fontId="5" fillId="4" borderId="1" xfId="5" applyNumberFormat="1" applyFont="1" applyFill="1" applyBorder="1" applyAlignment="1">
      <alignment horizontal="center" wrapText="1"/>
    </xf>
    <xf numFmtId="0" fontId="11" fillId="2" borderId="0" xfId="5" applyNumberFormat="1" applyFont="1" applyFill="1" applyBorder="1" applyAlignment="1">
      <alignment wrapText="1"/>
    </xf>
    <xf numFmtId="0" fontId="17" fillId="0" borderId="0" xfId="2" applyFont="1" applyAlignment="1">
      <alignment horizontal="center" vertical="center" wrapText="1"/>
    </xf>
    <xf numFmtId="9" fontId="4" fillId="0" borderId="0" xfId="5" applyFont="1" applyBorder="1"/>
    <xf numFmtId="1" fontId="9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9" fillId="2" borderId="0" xfId="4" applyFont="1" applyFill="1" applyAlignment="1" applyProtection="1">
      <alignment horizontal="center"/>
      <protection locked="0"/>
    </xf>
    <xf numFmtId="1" fontId="9" fillId="2" borderId="3" xfId="4" applyNumberFormat="1" applyFont="1" applyFill="1" applyBorder="1" applyAlignment="1">
      <alignment horizontal="center"/>
    </xf>
    <xf numFmtId="1" fontId="3" fillId="6" borderId="1" xfId="2" applyNumberFormat="1" applyFill="1" applyBorder="1" applyAlignment="1">
      <alignment horizontal="center" wrapText="1"/>
    </xf>
    <xf numFmtId="1" fontId="10" fillId="6" borderId="1" xfId="2" applyNumberFormat="1" applyFont="1" applyFill="1" applyBorder="1" applyAlignment="1">
      <alignment horizontal="center" wrapText="1"/>
    </xf>
    <xf numFmtId="49" fontId="9" fillId="2" borderId="1" xfId="4" applyNumberFormat="1" applyFont="1" applyFill="1" applyBorder="1" applyAlignment="1">
      <alignment horizontal="center"/>
    </xf>
    <xf numFmtId="10" fontId="10" fillId="6" borderId="11" xfId="5" applyNumberFormat="1" applyFont="1" applyFill="1" applyBorder="1" applyAlignment="1">
      <alignment horizontal="center"/>
    </xf>
    <xf numFmtId="49" fontId="9" fillId="2" borderId="1" xfId="5" applyNumberFormat="1" applyFont="1" applyFill="1" applyBorder="1" applyAlignment="1">
      <alignment horizontal="center"/>
    </xf>
    <xf numFmtId="1" fontId="3" fillId="0" borderId="1" xfId="2" applyNumberFormat="1" applyBorder="1" applyAlignment="1">
      <alignment horizontal="center" wrapText="1"/>
    </xf>
    <xf numFmtId="9" fontId="5" fillId="2" borderId="0" xfId="5" applyFont="1" applyFill="1" applyBorder="1" applyAlignment="1">
      <alignment horizontal="center" wrapText="1"/>
    </xf>
    <xf numFmtId="49" fontId="9" fillId="2" borderId="3" xfId="4" applyNumberFormat="1" applyFont="1" applyFill="1" applyBorder="1" applyAlignment="1">
      <alignment horizontal="center"/>
    </xf>
    <xf numFmtId="10" fontId="9" fillId="0" borderId="0" xfId="5" applyNumberFormat="1" applyFont="1" applyFill="1" applyBorder="1" applyAlignment="1">
      <alignment horizontal="center"/>
    </xf>
    <xf numFmtId="1" fontId="9" fillId="2" borderId="0" xfId="4" applyNumberFormat="1" applyFont="1" applyFill="1" applyAlignment="1">
      <alignment horizontal="center"/>
    </xf>
    <xf numFmtId="1" fontId="9" fillId="2" borderId="0" xfId="1" applyNumberFormat="1" applyFont="1" applyFill="1" applyBorder="1" applyAlignment="1">
      <alignment horizontal="center"/>
    </xf>
    <xf numFmtId="1" fontId="3" fillId="6" borderId="0" xfId="2" applyNumberFormat="1" applyFill="1" applyAlignment="1">
      <alignment horizontal="center" wrapText="1"/>
    </xf>
    <xf numFmtId="10" fontId="10" fillId="6" borderId="0" xfId="5" applyNumberFormat="1" applyFont="1" applyFill="1" applyBorder="1" applyAlignment="1">
      <alignment horizontal="center"/>
    </xf>
    <xf numFmtId="49" fontId="9" fillId="2" borderId="0" xfId="4" applyNumberFormat="1" applyFont="1" applyFill="1" applyAlignment="1">
      <alignment horizontal="center"/>
    </xf>
    <xf numFmtId="0" fontId="9" fillId="2" borderId="0" xfId="4" applyFont="1" applyFill="1" applyAlignment="1">
      <alignment horizontal="left"/>
    </xf>
    <xf numFmtId="1" fontId="2" fillId="2" borderId="0" xfId="1" applyNumberFormat="1" applyFont="1" applyFill="1" applyBorder="1" applyAlignment="1">
      <alignment horizontal="center"/>
    </xf>
    <xf numFmtId="2" fontId="9" fillId="2" borderId="0" xfId="1" applyNumberFormat="1" applyFont="1" applyFill="1" applyBorder="1" applyAlignment="1">
      <alignment horizontal="center"/>
    </xf>
    <xf numFmtId="1" fontId="10" fillId="6" borderId="0" xfId="2" applyNumberFormat="1" applyFont="1" applyFill="1" applyAlignment="1">
      <alignment horizontal="center" wrapText="1"/>
    </xf>
    <xf numFmtId="1" fontId="9" fillId="0" borderId="1" xfId="4" applyNumberFormat="1" applyFont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0" fontId="9" fillId="0" borderId="3" xfId="4" applyFont="1" applyBorder="1" applyAlignment="1">
      <alignment horizontal="center"/>
    </xf>
    <xf numFmtId="49" fontId="11" fillId="2" borderId="0" xfId="5" applyNumberFormat="1" applyFont="1" applyFill="1" applyBorder="1" applyAlignment="1">
      <alignment horizontal="center"/>
    </xf>
    <xf numFmtId="1" fontId="4" fillId="0" borderId="0" xfId="5" applyNumberFormat="1" applyFont="1" applyBorder="1"/>
    <xf numFmtId="10" fontId="9" fillId="2" borderId="0" xfId="4" applyNumberFormat="1" applyFont="1" applyFill="1" applyAlignment="1">
      <alignment horizontal="center"/>
    </xf>
    <xf numFmtId="0" fontId="9" fillId="2" borderId="8" xfId="4" applyFont="1" applyFill="1" applyBorder="1" applyAlignment="1">
      <alignment horizontal="center"/>
    </xf>
    <xf numFmtId="0" fontId="9" fillId="0" borderId="8" xfId="4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" fontId="9" fillId="0" borderId="0" xfId="5" applyNumberFormat="1" applyFont="1" applyFill="1" applyBorder="1" applyAlignment="1">
      <alignment horizontal="center"/>
    </xf>
    <xf numFmtId="0" fontId="9" fillId="0" borderId="0" xfId="5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0" fontId="9" fillId="2" borderId="0" xfId="5" applyNumberFormat="1" applyFont="1" applyFill="1" applyBorder="1" applyAlignment="1" applyProtection="1">
      <alignment horizontal="center"/>
      <protection locked="0"/>
    </xf>
    <xf numFmtId="0" fontId="9" fillId="2" borderId="1" xfId="4" applyFont="1" applyFill="1" applyBorder="1"/>
    <xf numFmtId="1" fontId="3" fillId="0" borderId="0" xfId="2" applyNumberFormat="1" applyAlignment="1">
      <alignment horizontal="center" wrapText="1"/>
    </xf>
    <xf numFmtId="10" fontId="9" fillId="2" borderId="0" xfId="4" applyNumberFormat="1" applyFont="1" applyFill="1"/>
    <xf numFmtId="49" fontId="9" fillId="0" borderId="0" xfId="4" applyNumberFormat="1" applyFont="1" applyAlignment="1">
      <alignment horizontal="center"/>
    </xf>
    <xf numFmtId="1" fontId="10" fillId="6" borderId="1" xfId="5" applyNumberFormat="1" applyFont="1" applyFill="1" applyBorder="1" applyAlignment="1">
      <alignment horizontal="center"/>
    </xf>
    <xf numFmtId="10" fontId="10" fillId="0" borderId="1" xfId="5" applyNumberFormat="1" applyFont="1" applyFill="1" applyBorder="1" applyAlignment="1">
      <alignment horizontal="center"/>
    </xf>
    <xf numFmtId="49" fontId="9" fillId="0" borderId="3" xfId="4" applyNumberFormat="1" applyFont="1" applyBorder="1" applyAlignment="1">
      <alignment horizontal="center"/>
    </xf>
    <xf numFmtId="10" fontId="9" fillId="0" borderId="14" xfId="5" applyNumberFormat="1" applyFont="1" applyFill="1" applyBorder="1" applyAlignment="1">
      <alignment horizontal="center"/>
    </xf>
    <xf numFmtId="10" fontId="9" fillId="0" borderId="1" xfId="4" applyNumberFormat="1" applyFont="1" applyBorder="1" applyAlignment="1">
      <alignment horizontal="center"/>
    </xf>
    <xf numFmtId="1" fontId="4" fillId="0" borderId="1" xfId="5" applyNumberFormat="1" applyFont="1" applyFill="1" applyBorder="1" applyAlignment="1">
      <alignment horizontal="center"/>
    </xf>
    <xf numFmtId="0" fontId="23" fillId="0" borderId="0" xfId="4" applyFont="1" applyAlignment="1">
      <alignment horizontal="left"/>
    </xf>
    <xf numFmtId="1" fontId="4" fillId="0" borderId="0" xfId="5" applyNumberFormat="1" applyFont="1" applyFill="1" applyAlignment="1">
      <alignment horizontal="center"/>
    </xf>
    <xf numFmtId="1" fontId="4" fillId="0" borderId="0" xfId="5" applyNumberFormat="1" applyFont="1" applyFill="1"/>
    <xf numFmtId="14" fontId="9" fillId="2" borderId="1" xfId="4" applyNumberFormat="1" applyFont="1" applyFill="1" applyBorder="1" applyAlignment="1">
      <alignment horizontal="center"/>
    </xf>
    <xf numFmtId="0" fontId="21" fillId="0" borderId="1" xfId="4" applyFont="1" applyBorder="1" applyAlignment="1">
      <alignment horizontal="left"/>
    </xf>
    <xf numFmtId="0" fontId="21" fillId="0" borderId="6" xfId="4" applyFont="1" applyBorder="1" applyAlignment="1">
      <alignment horizontal="left"/>
    </xf>
    <xf numFmtId="0" fontId="21" fillId="0" borderId="6" xfId="4" applyFont="1" applyBorder="1"/>
    <xf numFmtId="0" fontId="21" fillId="0" borderId="3" xfId="4" applyFont="1" applyBorder="1" applyAlignment="1">
      <alignment horizontal="left"/>
    </xf>
    <xf numFmtId="0" fontId="21" fillId="0" borderId="0" xfId="4" applyFont="1"/>
    <xf numFmtId="0" fontId="21" fillId="0" borderId="1" xfId="4" applyFont="1" applyBorder="1"/>
    <xf numFmtId="0" fontId="23" fillId="0" borderId="1" xfId="4" applyFont="1" applyBorder="1" applyAlignment="1">
      <alignment horizontal="left"/>
    </xf>
    <xf numFmtId="1" fontId="9" fillId="0" borderId="3" xfId="5" applyNumberFormat="1" applyFont="1" applyFill="1" applyBorder="1" applyAlignment="1">
      <alignment horizontal="center"/>
    </xf>
    <xf numFmtId="1" fontId="3" fillId="0" borderId="5" xfId="2" applyNumberFormat="1" applyBorder="1" applyAlignment="1">
      <alignment horizontal="center" wrapText="1"/>
    </xf>
    <xf numFmtId="10" fontId="9" fillId="0" borderId="0" xfId="4" applyNumberFormat="1" applyFont="1"/>
    <xf numFmtId="1" fontId="9" fillId="2" borderId="0" xfId="4" applyNumberFormat="1" applyFont="1" applyFill="1"/>
    <xf numFmtId="10" fontId="11" fillId="2" borderId="0" xfId="5" applyNumberFormat="1" applyFont="1" applyFill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9" fillId="2" borderId="1" xfId="4" applyFont="1" applyFill="1" applyBorder="1" applyAlignment="1">
      <alignment horizontal="left"/>
    </xf>
    <xf numFmtId="0" fontId="9" fillId="2" borderId="5" xfId="4" applyFont="1" applyFill="1" applyBorder="1" applyAlignment="1">
      <alignment horizontal="left"/>
    </xf>
    <xf numFmtId="0" fontId="10" fillId="2" borderId="1" xfId="4" applyFont="1" applyFill="1" applyBorder="1"/>
    <xf numFmtId="0" fontId="2" fillId="2" borderId="1" xfId="4" applyFont="1" applyFill="1" applyBorder="1" applyAlignment="1">
      <alignment horizontal="left"/>
    </xf>
    <xf numFmtId="0" fontId="2" fillId="2" borderId="6" xfId="4" applyFont="1" applyFill="1" applyBorder="1" applyAlignment="1">
      <alignment horizontal="left"/>
    </xf>
    <xf numFmtId="0" fontId="9" fillId="2" borderId="6" xfId="4" applyFont="1" applyFill="1" applyBorder="1"/>
    <xf numFmtId="3" fontId="9" fillId="2" borderId="1" xfId="4" applyNumberFormat="1" applyFont="1" applyFill="1" applyBorder="1" applyAlignment="1">
      <alignment horizontal="left"/>
    </xf>
    <xf numFmtId="1" fontId="9" fillId="0" borderId="0" xfId="4" applyNumberFormat="1" applyFont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2" fontId="4" fillId="0" borderId="0" xfId="5" applyNumberFormat="1" applyFont="1" applyBorder="1"/>
    <xf numFmtId="2" fontId="9" fillId="0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0" fontId="9" fillId="0" borderId="1" xfId="4" applyFont="1" applyBorder="1"/>
    <xf numFmtId="1" fontId="2" fillId="2" borderId="1" xfId="5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2" borderId="0" xfId="0" applyFont="1" applyFill="1" applyAlignment="1">
      <alignment vertical="top"/>
    </xf>
    <xf numFmtId="0" fontId="4" fillId="0" borderId="12" xfId="0" applyFont="1" applyBorder="1"/>
    <xf numFmtId="0" fontId="9" fillId="9" borderId="1" xfId="0" applyFont="1" applyFill="1" applyBorder="1" applyAlignment="1">
      <alignment horizontal="center" vertical="center"/>
    </xf>
    <xf numFmtId="0" fontId="9" fillId="9" borderId="5" xfId="0" applyFont="1" applyFill="1" applyBorder="1"/>
    <xf numFmtId="0" fontId="21" fillId="9" borderId="5" xfId="0" applyFont="1" applyFill="1" applyBorder="1" applyAlignment="1">
      <alignment horizontal="center" textRotation="90" wrapText="1"/>
    </xf>
    <xf numFmtId="0" fontId="21" fillId="9" borderId="1" xfId="0" applyFont="1" applyFill="1" applyBorder="1" applyAlignment="1">
      <alignment horizontal="center" textRotation="90" wrapText="1"/>
    </xf>
    <xf numFmtId="0" fontId="9" fillId="0" borderId="0" xfId="0" applyFont="1"/>
    <xf numFmtId="0" fontId="21" fillId="8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21" fillId="0" borderId="8" xfId="0" applyNumberFormat="1" applyFont="1" applyBorder="1" applyAlignment="1">
      <alignment horizontal="center"/>
    </xf>
    <xf numFmtId="10" fontId="9" fillId="8" borderId="2" xfId="0" applyNumberFormat="1" applyFont="1" applyFill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9" fillId="2" borderId="0" xfId="0" applyFont="1" applyFill="1"/>
    <xf numFmtId="0" fontId="21" fillId="8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10" fontId="9" fillId="8" borderId="2" xfId="1" applyNumberFormat="1" applyFont="1" applyFill="1" applyBorder="1" applyAlignment="1">
      <alignment horizontal="center"/>
    </xf>
    <xf numFmtId="10" fontId="9" fillId="0" borderId="2" xfId="1" applyNumberFormat="1" applyFont="1" applyFill="1" applyBorder="1" applyAlignment="1">
      <alignment horizontal="center"/>
    </xf>
    <xf numFmtId="10" fontId="9" fillId="0" borderId="2" xfId="1" applyNumberFormat="1" applyFont="1" applyFill="1" applyBorder="1" applyAlignment="1">
      <alignment horizontal="center" wrapText="1"/>
    </xf>
    <xf numFmtId="1" fontId="21" fillId="0" borderId="3" xfId="1" applyNumberFormat="1" applyFont="1" applyFill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1" fontId="21" fillId="8" borderId="3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8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10" fontId="9" fillId="8" borderId="2" xfId="1" applyNumberFormat="1" applyFont="1" applyFill="1" applyBorder="1" applyAlignment="1">
      <alignment horizontal="center" wrapText="1"/>
    </xf>
    <xf numFmtId="10" fontId="21" fillId="8" borderId="3" xfId="1" applyNumberFormat="1" applyFont="1" applyFill="1" applyBorder="1" applyAlignment="1">
      <alignment horizontal="center"/>
    </xf>
    <xf numFmtId="10" fontId="21" fillId="0" borderId="3" xfId="1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1" fillId="9" borderId="3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right" wrapText="1"/>
    </xf>
    <xf numFmtId="0" fontId="21" fillId="9" borderId="3" xfId="0" applyFont="1" applyFill="1" applyBorder="1" applyAlignment="1">
      <alignment horizontal="center"/>
    </xf>
    <xf numFmtId="0" fontId="21" fillId="9" borderId="6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right" wrapText="1"/>
    </xf>
    <xf numFmtId="1" fontId="9" fillId="9" borderId="1" xfId="0" applyNumberFormat="1" applyFont="1" applyFill="1" applyBorder="1" applyAlignment="1">
      <alignment horizontal="center"/>
    </xf>
    <xf numFmtId="1" fontId="9" fillId="9" borderId="14" xfId="0" applyNumberFormat="1" applyFont="1" applyFill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10" fontId="21" fillId="9" borderId="1" xfId="1" applyNumberFormat="1" applyFont="1" applyFill="1" applyBorder="1" applyAlignment="1">
      <alignment horizontal="center"/>
    </xf>
    <xf numFmtId="10" fontId="21" fillId="9" borderId="14" xfId="1" applyNumberFormat="1" applyFont="1" applyFill="1" applyBorder="1" applyAlignment="1">
      <alignment horizontal="center"/>
    </xf>
    <xf numFmtId="0" fontId="26" fillId="2" borderId="0" xfId="0" applyFont="1" applyFill="1"/>
    <xf numFmtId="0" fontId="2" fillId="2" borderId="0" xfId="0" applyFont="1" applyFill="1"/>
    <xf numFmtId="6" fontId="9" fillId="8" borderId="2" xfId="0" applyNumberFormat="1" applyFont="1" applyFill="1" applyBorder="1" applyAlignment="1">
      <alignment horizontal="center"/>
    </xf>
    <xf numFmtId="6" fontId="9" fillId="0" borderId="2" xfId="0" applyNumberFormat="1" applyFont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0" fontId="9" fillId="8" borderId="2" xfId="0" applyNumberFormat="1" applyFont="1" applyFill="1" applyBorder="1" applyAlignment="1">
      <alignment horizontal="center" wrapText="1"/>
    </xf>
    <xf numFmtId="10" fontId="9" fillId="0" borderId="8" xfId="0" applyNumberFormat="1" applyFont="1" applyBorder="1" applyAlignment="1">
      <alignment horizontal="center"/>
    </xf>
    <xf numFmtId="10" fontId="9" fillId="0" borderId="8" xfId="1" applyNumberFormat="1" applyFont="1" applyFill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" fontId="21" fillId="0" borderId="6" xfId="1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6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2" fontId="26" fillId="8" borderId="3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21" fillId="8" borderId="2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0" fontId="15" fillId="7" borderId="3" xfId="2" applyFont="1" applyFill="1" applyBorder="1" applyAlignment="1">
      <alignment horizontal="center" vertical="center" wrapText="1"/>
    </xf>
    <xf numFmtId="9" fontId="14" fillId="7" borderId="4" xfId="5" applyFont="1" applyFill="1" applyBorder="1" applyAlignment="1">
      <alignment horizontal="center" vertical="center" wrapText="1"/>
    </xf>
    <xf numFmtId="9" fontId="14" fillId="7" borderId="14" xfId="5" applyFont="1" applyFill="1" applyBorder="1" applyAlignment="1">
      <alignment horizontal="center" vertical="center" wrapText="1"/>
    </xf>
    <xf numFmtId="9" fontId="14" fillId="7" borderId="5" xfId="5" applyFont="1" applyFill="1" applyBorder="1" applyAlignment="1">
      <alignment horizontal="center" vertical="center" wrapText="1"/>
    </xf>
    <xf numFmtId="9" fontId="13" fillId="7" borderId="9" xfId="5" applyFont="1" applyFill="1" applyBorder="1" applyAlignment="1">
      <alignment horizontal="center" vertical="center" wrapText="1"/>
    </xf>
    <xf numFmtId="9" fontId="6" fillId="7" borderId="8" xfId="5" applyFont="1" applyFill="1" applyBorder="1" applyAlignment="1">
      <alignment horizontal="center" vertical="center" wrapText="1"/>
    </xf>
    <xf numFmtId="9" fontId="6" fillId="7" borderId="10" xfId="5" applyFont="1" applyFill="1" applyBorder="1" applyAlignment="1">
      <alignment horizontal="center" vertical="center" wrapText="1"/>
    </xf>
    <xf numFmtId="9" fontId="6" fillId="7" borderId="7" xfId="5" applyFont="1" applyFill="1" applyBorder="1" applyAlignment="1">
      <alignment horizontal="center" vertical="center" wrapText="1"/>
    </xf>
    <xf numFmtId="9" fontId="6" fillId="7" borderId="6" xfId="5" applyFont="1" applyFill="1" applyBorder="1" applyAlignment="1">
      <alignment horizontal="center" vertical="center" wrapText="1"/>
    </xf>
    <xf numFmtId="9" fontId="6" fillId="7" borderId="11" xfId="5" applyFont="1" applyFill="1" applyBorder="1" applyAlignment="1">
      <alignment horizontal="center" vertical="center" wrapText="1"/>
    </xf>
    <xf numFmtId="0" fontId="13" fillId="7" borderId="0" xfId="4" applyFont="1" applyFill="1" applyAlignment="1">
      <alignment horizontal="center" vertical="center"/>
    </xf>
    <xf numFmtId="0" fontId="13" fillId="7" borderId="13" xfId="4" applyFont="1" applyFill="1" applyBorder="1" applyAlignment="1">
      <alignment horizontal="center" vertical="center"/>
    </xf>
    <xf numFmtId="0" fontId="13" fillId="7" borderId="6" xfId="4" applyFont="1" applyFill="1" applyBorder="1" applyAlignment="1">
      <alignment horizontal="center" vertical="center"/>
    </xf>
    <xf numFmtId="0" fontId="13" fillId="7" borderId="11" xfId="4" applyFont="1" applyFill="1" applyBorder="1" applyAlignment="1">
      <alignment horizontal="center" vertical="center"/>
    </xf>
    <xf numFmtId="9" fontId="14" fillId="7" borderId="8" xfId="5" applyFont="1" applyFill="1" applyBorder="1" applyAlignment="1">
      <alignment horizontal="center" vertical="center" wrapText="1"/>
    </xf>
    <xf numFmtId="9" fontId="19" fillId="7" borderId="8" xfId="5" applyFont="1" applyFill="1" applyBorder="1" applyAlignment="1">
      <alignment horizontal="center" vertical="center" wrapText="1"/>
    </xf>
    <xf numFmtId="9" fontId="19" fillId="7" borderId="10" xfId="5" applyFont="1" applyFill="1" applyBorder="1" applyAlignment="1">
      <alignment horizontal="center" vertical="center" wrapText="1"/>
    </xf>
    <xf numFmtId="9" fontId="19" fillId="7" borderId="6" xfId="5" applyFont="1" applyFill="1" applyBorder="1" applyAlignment="1">
      <alignment horizontal="center" vertical="center" wrapText="1"/>
    </xf>
    <xf numFmtId="9" fontId="19" fillId="7" borderId="11" xfId="5" applyFont="1" applyFill="1" applyBorder="1" applyAlignment="1">
      <alignment horizontal="center" vertical="center" wrapText="1"/>
    </xf>
    <xf numFmtId="9" fontId="14" fillId="7" borderId="12" xfId="5" applyFont="1" applyFill="1" applyBorder="1" applyAlignment="1">
      <alignment horizontal="center" vertical="center" wrapText="1"/>
    </xf>
    <xf numFmtId="9" fontId="14" fillId="7" borderId="0" xfId="5" applyFont="1" applyFill="1" applyBorder="1" applyAlignment="1">
      <alignment horizontal="center" vertical="center" wrapText="1"/>
    </xf>
    <xf numFmtId="9" fontId="14" fillId="7" borderId="7" xfId="5" applyFont="1" applyFill="1" applyBorder="1" applyAlignment="1">
      <alignment horizontal="center" vertical="center" wrapText="1"/>
    </xf>
    <xf numFmtId="9" fontId="14" fillId="7" borderId="6" xfId="5" applyFont="1" applyFill="1" applyBorder="1" applyAlignment="1">
      <alignment horizontal="center" vertical="center" wrapText="1"/>
    </xf>
    <xf numFmtId="9" fontId="14" fillId="7" borderId="9" xfId="5" applyFont="1" applyFill="1" applyBorder="1" applyAlignment="1">
      <alignment horizontal="center" wrapText="1"/>
    </xf>
    <xf numFmtId="9" fontId="14" fillId="7" borderId="8" xfId="5" applyFont="1" applyFill="1" applyBorder="1" applyAlignment="1">
      <alignment horizontal="center" wrapText="1"/>
    </xf>
    <xf numFmtId="9" fontId="14" fillId="7" borderId="10" xfId="5" applyFont="1" applyFill="1" applyBorder="1" applyAlignment="1">
      <alignment horizontal="center" wrapText="1"/>
    </xf>
    <xf numFmtId="9" fontId="14" fillId="7" borderId="7" xfId="5" applyFont="1" applyFill="1" applyBorder="1" applyAlignment="1">
      <alignment horizontal="center" wrapText="1"/>
    </xf>
    <xf numFmtId="9" fontId="14" fillId="7" borderId="6" xfId="5" applyFont="1" applyFill="1" applyBorder="1" applyAlignment="1">
      <alignment horizontal="center" wrapText="1"/>
    </xf>
    <xf numFmtId="9" fontId="14" fillId="7" borderId="11" xfId="5" applyFont="1" applyFill="1" applyBorder="1" applyAlignment="1">
      <alignment horizontal="center" wrapText="1"/>
    </xf>
    <xf numFmtId="9" fontId="14" fillId="7" borderId="9" xfId="5" applyFont="1" applyFill="1" applyBorder="1" applyAlignment="1">
      <alignment horizontal="center" vertical="center" wrapText="1"/>
    </xf>
    <xf numFmtId="9" fontId="14" fillId="7" borderId="10" xfId="5" applyFont="1" applyFill="1" applyBorder="1" applyAlignment="1">
      <alignment horizontal="center" vertical="center" wrapText="1"/>
    </xf>
    <xf numFmtId="9" fontId="14" fillId="7" borderId="11" xfId="5" applyFont="1" applyFill="1" applyBorder="1" applyAlignment="1">
      <alignment horizontal="center" vertical="center" wrapText="1"/>
    </xf>
    <xf numFmtId="9" fontId="11" fillId="0" borderId="0" xfId="5" applyFont="1" applyBorder="1" applyAlignment="1">
      <alignment horizontal="center"/>
    </xf>
  </cellXfs>
  <cellStyles count="7">
    <cellStyle name="Currency 2" xfId="6" xr:uid="{7EB3BBB5-B734-4B80-A911-0E68F88D5545}"/>
    <cellStyle name="Normal" xfId="0" builtinId="0"/>
    <cellStyle name="Normal 2" xfId="2" xr:uid="{00000000-0005-0000-0000-000002000000}"/>
    <cellStyle name="Normal 3" xfId="4" xr:uid="{72F897F1-5714-4964-8AA9-4AFB2F24A04A}"/>
    <cellStyle name="Percent" xfId="1" builtinId="5"/>
    <cellStyle name="Percent 2" xfId="3" xr:uid="{00000000-0005-0000-0000-000004000000}"/>
    <cellStyle name="Percent 3" xfId="5" xr:uid="{B83BCA85-03F2-456E-80D8-4E72AF1D6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2F59-94AB-421C-A604-377DCBD23FFA}">
  <sheetPr>
    <pageSetUpPr fitToPage="1"/>
  </sheetPr>
  <dimension ref="A2:Z483"/>
  <sheetViews>
    <sheetView tabSelected="1" zoomScale="66" zoomScaleNormal="100" workbookViewId="0">
      <selection activeCell="Z11" sqref="Z11"/>
    </sheetView>
  </sheetViews>
  <sheetFormatPr defaultColWidth="9" defaultRowHeight="14.25" x14ac:dyDescent="0.2"/>
  <cols>
    <col min="1" max="1" width="53.7109375" style="1" customWidth="1"/>
    <col min="2" max="2" width="9.28515625" style="1" bestFit="1" customWidth="1"/>
    <col min="3" max="20" width="10.7109375" style="1" customWidth="1"/>
    <col min="21" max="21" width="10.7109375" style="138" customWidth="1"/>
    <col min="22" max="22" width="10.7109375" style="1" customWidth="1"/>
    <col min="23" max="16384" width="9" style="1"/>
  </cols>
  <sheetData>
    <row r="2" spans="1:26" ht="83.25" customHeight="1" x14ac:dyDescent="0.6">
      <c r="A2" s="206" t="s">
        <v>152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1:26" ht="29.45" customHeight="1" x14ac:dyDescent="0.4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37"/>
      <c r="N3" s="137"/>
      <c r="O3" s="137"/>
      <c r="P3" s="137"/>
      <c r="Q3" s="137"/>
      <c r="R3" s="137"/>
      <c r="S3" s="137"/>
      <c r="T3" s="137"/>
      <c r="U3" s="1"/>
      <c r="V3" s="137"/>
      <c r="W3" s="136"/>
      <c r="X3" s="136"/>
      <c r="Y3" s="136"/>
      <c r="Z3" s="136"/>
    </row>
    <row r="4" spans="1:26" s="143" customFormat="1" ht="166.5" customHeight="1" x14ac:dyDescent="0.2">
      <c r="A4" s="139"/>
      <c r="B4" s="140"/>
      <c r="C4" s="141" t="s">
        <v>150</v>
      </c>
      <c r="D4" s="142" t="s">
        <v>149</v>
      </c>
      <c r="E4" s="142" t="s">
        <v>122</v>
      </c>
      <c r="F4" s="142" t="s">
        <v>144</v>
      </c>
      <c r="G4" s="142" t="s">
        <v>148</v>
      </c>
      <c r="H4" s="142" t="s">
        <v>146</v>
      </c>
      <c r="I4" s="142" t="s">
        <v>140</v>
      </c>
      <c r="J4" s="142" t="s">
        <v>147</v>
      </c>
      <c r="K4" s="142" t="s">
        <v>143</v>
      </c>
      <c r="L4" s="142" t="s">
        <v>142</v>
      </c>
      <c r="M4" s="142" t="s">
        <v>145</v>
      </c>
      <c r="N4" s="142" t="s">
        <v>123</v>
      </c>
      <c r="O4" s="142" t="s">
        <v>141</v>
      </c>
      <c r="P4" s="142" t="s">
        <v>0</v>
      </c>
      <c r="Q4" s="142" t="s">
        <v>139</v>
      </c>
      <c r="R4" s="142" t="s">
        <v>121</v>
      </c>
      <c r="S4" s="142" t="s">
        <v>1</v>
      </c>
      <c r="T4" s="142" t="s">
        <v>138</v>
      </c>
      <c r="U4" s="142" t="s">
        <v>137</v>
      </c>
      <c r="V4" s="142" t="s">
        <v>136</v>
      </c>
    </row>
    <row r="5" spans="1:26" s="148" customFormat="1" ht="30.75" customHeight="1" x14ac:dyDescent="0.2">
      <c r="A5" s="144" t="s">
        <v>2</v>
      </c>
      <c r="B5" s="145"/>
      <c r="C5" s="147" t="s">
        <v>4</v>
      </c>
      <c r="D5" s="146" t="s">
        <v>3</v>
      </c>
      <c r="E5" s="147" t="s">
        <v>4</v>
      </c>
      <c r="F5" s="146" t="s">
        <v>5</v>
      </c>
      <c r="G5" s="188" t="s">
        <v>4</v>
      </c>
      <c r="H5" s="146" t="s">
        <v>4</v>
      </c>
      <c r="I5" s="188" t="s">
        <v>5</v>
      </c>
      <c r="J5" s="146" t="s">
        <v>4</v>
      </c>
      <c r="K5" s="147" t="s">
        <v>3</v>
      </c>
      <c r="L5" s="146" t="s">
        <v>4</v>
      </c>
      <c r="M5" s="147" t="s">
        <v>4</v>
      </c>
      <c r="N5" s="146" t="s">
        <v>4</v>
      </c>
      <c r="O5" s="147" t="s">
        <v>3</v>
      </c>
      <c r="P5" s="146" t="s">
        <v>3</v>
      </c>
      <c r="Q5" s="188" t="s">
        <v>4</v>
      </c>
      <c r="R5" s="146" t="s">
        <v>8</v>
      </c>
      <c r="S5" s="188" t="s">
        <v>6</v>
      </c>
      <c r="T5" s="146" t="s">
        <v>7</v>
      </c>
      <c r="U5" s="147" t="s">
        <v>3</v>
      </c>
      <c r="V5" s="146" t="s">
        <v>3</v>
      </c>
    </row>
    <row r="6" spans="1:26" s="152" customFormat="1" ht="30.75" customHeight="1" x14ac:dyDescent="0.2">
      <c r="A6" s="204" t="s">
        <v>126</v>
      </c>
      <c r="B6" s="149" t="s">
        <v>9</v>
      </c>
      <c r="C6" s="151">
        <v>0.88329999999999997</v>
      </c>
      <c r="D6" s="150">
        <v>1</v>
      </c>
      <c r="E6" s="151">
        <v>0.96299999999999997</v>
      </c>
      <c r="F6" s="150">
        <v>0.71050000000000002</v>
      </c>
      <c r="G6" s="190">
        <v>0.95099999999999996</v>
      </c>
      <c r="H6" s="150">
        <v>0.95650000000000002</v>
      </c>
      <c r="I6" s="190">
        <v>0.88890000000000002</v>
      </c>
      <c r="J6" s="189">
        <v>1</v>
      </c>
      <c r="K6" s="151">
        <v>1</v>
      </c>
      <c r="L6" s="150">
        <v>0.81820000000000004</v>
      </c>
      <c r="M6" s="151">
        <v>0.5</v>
      </c>
      <c r="N6" s="150">
        <v>1</v>
      </c>
      <c r="O6" s="151">
        <v>0.58330000000000004</v>
      </c>
      <c r="P6" s="150">
        <v>0.34</v>
      </c>
      <c r="Q6" s="190">
        <v>0.70830000000000004</v>
      </c>
      <c r="R6" s="150">
        <v>0.48</v>
      </c>
      <c r="S6" s="190">
        <v>0.46150000000000002</v>
      </c>
      <c r="T6" s="150">
        <v>0.55930000000000002</v>
      </c>
      <c r="U6" s="151">
        <v>9.0899999999999995E-2</v>
      </c>
      <c r="V6" s="189">
        <v>0</v>
      </c>
    </row>
    <row r="7" spans="1:26" s="152" customFormat="1" ht="30.75" customHeight="1" x14ac:dyDescent="0.2">
      <c r="A7" s="205"/>
      <c r="B7" s="145" t="s">
        <v>10</v>
      </c>
      <c r="C7" s="154">
        <v>16</v>
      </c>
      <c r="D7" s="153">
        <v>20</v>
      </c>
      <c r="E7" s="154">
        <v>18</v>
      </c>
      <c r="F7" s="153">
        <v>14</v>
      </c>
      <c r="G7" s="145">
        <v>18</v>
      </c>
      <c r="H7" s="153">
        <v>18</v>
      </c>
      <c r="I7" s="145">
        <v>16</v>
      </c>
      <c r="J7" s="153">
        <v>20</v>
      </c>
      <c r="K7" s="154">
        <v>20</v>
      </c>
      <c r="L7" s="153">
        <v>16</v>
      </c>
      <c r="M7" s="154">
        <v>10</v>
      </c>
      <c r="N7" s="153">
        <v>20</v>
      </c>
      <c r="O7" s="154">
        <v>10</v>
      </c>
      <c r="P7" s="153">
        <v>6</v>
      </c>
      <c r="Q7" s="145">
        <v>14</v>
      </c>
      <c r="R7" s="153">
        <v>8</v>
      </c>
      <c r="S7" s="145">
        <v>8</v>
      </c>
      <c r="T7" s="153">
        <v>10</v>
      </c>
      <c r="U7" s="154">
        <v>0</v>
      </c>
      <c r="V7" s="153">
        <v>0</v>
      </c>
    </row>
    <row r="8" spans="1:26" s="152" customFormat="1" ht="30.6" customHeight="1" x14ac:dyDescent="0.2">
      <c r="A8" s="204" t="s">
        <v>127</v>
      </c>
      <c r="B8" s="155" t="s">
        <v>9</v>
      </c>
      <c r="C8" s="157">
        <v>0.37040000000000001</v>
      </c>
      <c r="D8" s="156">
        <v>0.27779999999999999</v>
      </c>
      <c r="E8" s="157">
        <v>0.56000000000000005</v>
      </c>
      <c r="F8" s="156">
        <v>0.5</v>
      </c>
      <c r="G8" s="191">
        <v>0.375</v>
      </c>
      <c r="H8" s="156">
        <v>0.5</v>
      </c>
      <c r="I8" s="191">
        <v>0.18179999999999999</v>
      </c>
      <c r="J8" s="168">
        <v>0.25</v>
      </c>
      <c r="K8" s="157">
        <v>0</v>
      </c>
      <c r="L8" s="156">
        <v>0.39290000000000003</v>
      </c>
      <c r="M8" s="157">
        <v>0.16669999999999999</v>
      </c>
      <c r="N8" s="156">
        <v>0</v>
      </c>
      <c r="O8" s="157">
        <v>2.8E-3</v>
      </c>
      <c r="P8" s="156">
        <v>3.1600000000000003E-2</v>
      </c>
      <c r="Q8" s="191">
        <v>0.13639999999999999</v>
      </c>
      <c r="R8" s="156">
        <v>0</v>
      </c>
      <c r="S8" s="191">
        <v>7.1400000000000005E-2</v>
      </c>
      <c r="T8" s="156">
        <v>2.3300000000000001E-2</v>
      </c>
      <c r="U8" s="157">
        <v>2.9700000000000001E-2</v>
      </c>
      <c r="V8" s="168">
        <v>0</v>
      </c>
    </row>
    <row r="9" spans="1:26" s="152" customFormat="1" ht="30.75" customHeight="1" x14ac:dyDescent="0.2">
      <c r="A9" s="205"/>
      <c r="B9" s="145" t="s">
        <v>10</v>
      </c>
      <c r="C9" s="159">
        <v>18</v>
      </c>
      <c r="D9" s="153">
        <v>12</v>
      </c>
      <c r="E9" s="159">
        <v>20</v>
      </c>
      <c r="F9" s="153">
        <v>20</v>
      </c>
      <c r="G9" s="192">
        <v>18</v>
      </c>
      <c r="H9" s="161">
        <v>20</v>
      </c>
      <c r="I9" s="145">
        <v>8</v>
      </c>
      <c r="J9" s="161">
        <v>12</v>
      </c>
      <c r="K9" s="159">
        <v>0</v>
      </c>
      <c r="L9" s="161">
        <v>18</v>
      </c>
      <c r="M9" s="159">
        <v>8</v>
      </c>
      <c r="N9" s="161">
        <v>0</v>
      </c>
      <c r="O9" s="160">
        <v>0</v>
      </c>
      <c r="P9" s="161">
        <v>0</v>
      </c>
      <c r="Q9" s="193">
        <v>6</v>
      </c>
      <c r="R9" s="161">
        <v>0</v>
      </c>
      <c r="S9" s="145">
        <v>2</v>
      </c>
      <c r="T9" s="153">
        <v>0</v>
      </c>
      <c r="U9" s="160">
        <v>0</v>
      </c>
      <c r="V9" s="161">
        <v>0</v>
      </c>
    </row>
    <row r="10" spans="1:26" s="152" customFormat="1" ht="30.75" customHeight="1" x14ac:dyDescent="0.2">
      <c r="A10" s="204" t="s">
        <v>128</v>
      </c>
      <c r="B10" s="149" t="s">
        <v>9</v>
      </c>
      <c r="C10" s="162" t="s">
        <v>12</v>
      </c>
      <c r="D10" s="150">
        <v>1</v>
      </c>
      <c r="E10" s="151">
        <v>1</v>
      </c>
      <c r="F10" s="150" t="s">
        <v>12</v>
      </c>
      <c r="G10" s="190">
        <v>1</v>
      </c>
      <c r="H10" s="150">
        <v>0.9375</v>
      </c>
      <c r="I10" s="190" t="s">
        <v>12</v>
      </c>
      <c r="J10" s="150">
        <v>1</v>
      </c>
      <c r="K10" s="151">
        <v>1</v>
      </c>
      <c r="L10" s="150">
        <v>1</v>
      </c>
      <c r="M10" s="151">
        <v>1</v>
      </c>
      <c r="N10" s="150">
        <v>1</v>
      </c>
      <c r="O10" s="151">
        <v>1</v>
      </c>
      <c r="P10" s="150">
        <v>1</v>
      </c>
      <c r="Q10" s="190">
        <v>1</v>
      </c>
      <c r="R10" s="150" t="s">
        <v>12</v>
      </c>
      <c r="S10" s="190">
        <v>0.92859999999999998</v>
      </c>
      <c r="T10" s="164" t="s">
        <v>12</v>
      </c>
      <c r="U10" s="151">
        <v>0.95</v>
      </c>
      <c r="V10" s="150">
        <v>0.83330000000000004</v>
      </c>
    </row>
    <row r="11" spans="1:26" s="152" customFormat="1" ht="30.75" customHeight="1" x14ac:dyDescent="0.2">
      <c r="A11" s="205"/>
      <c r="B11" s="145" t="s">
        <v>10</v>
      </c>
      <c r="C11" s="154" t="s">
        <v>13</v>
      </c>
      <c r="D11" s="161">
        <v>10</v>
      </c>
      <c r="E11" s="160">
        <v>10</v>
      </c>
      <c r="F11" s="153" t="s">
        <v>13</v>
      </c>
      <c r="G11" s="145">
        <v>10</v>
      </c>
      <c r="H11" s="153">
        <v>0</v>
      </c>
      <c r="I11" s="145" t="s">
        <v>13</v>
      </c>
      <c r="J11" s="153">
        <v>10</v>
      </c>
      <c r="K11" s="154">
        <v>10</v>
      </c>
      <c r="L11" s="153">
        <v>10</v>
      </c>
      <c r="M11" s="154">
        <v>10</v>
      </c>
      <c r="N11" s="153">
        <v>10</v>
      </c>
      <c r="O11" s="154">
        <v>10</v>
      </c>
      <c r="P11" s="153">
        <v>10</v>
      </c>
      <c r="Q11" s="145">
        <v>10</v>
      </c>
      <c r="R11" s="153" t="s">
        <v>13</v>
      </c>
      <c r="S11" s="145">
        <v>0</v>
      </c>
      <c r="T11" s="199" t="s">
        <v>13</v>
      </c>
      <c r="U11" s="154">
        <v>0</v>
      </c>
      <c r="V11" s="153">
        <v>0</v>
      </c>
    </row>
    <row r="12" spans="1:26" s="152" customFormat="1" ht="30.75" customHeight="1" x14ac:dyDescent="0.2">
      <c r="A12" s="204" t="s">
        <v>124</v>
      </c>
      <c r="B12" s="155" t="s">
        <v>11</v>
      </c>
      <c r="C12" s="165">
        <v>18.53</v>
      </c>
      <c r="D12" s="164">
        <v>9.4</v>
      </c>
      <c r="E12" s="163">
        <v>18.95</v>
      </c>
      <c r="F12" s="164" t="s">
        <v>12</v>
      </c>
      <c r="G12" s="194">
        <v>16.329999999999998</v>
      </c>
      <c r="H12" s="164">
        <v>14.5</v>
      </c>
      <c r="I12" s="194" t="s">
        <v>12</v>
      </c>
      <c r="J12" s="164">
        <v>23.61</v>
      </c>
      <c r="K12" s="163">
        <v>12.8</v>
      </c>
      <c r="L12" s="164">
        <v>205.13</v>
      </c>
      <c r="M12" s="163">
        <v>58</v>
      </c>
      <c r="N12" s="164">
        <v>0</v>
      </c>
      <c r="O12" s="163">
        <v>0.01</v>
      </c>
      <c r="P12" s="164">
        <v>82.64</v>
      </c>
      <c r="Q12" s="194">
        <v>43.54</v>
      </c>
      <c r="R12" s="164">
        <v>93.6</v>
      </c>
      <c r="S12" s="194">
        <v>68.75</v>
      </c>
      <c r="T12" s="164" t="s">
        <v>12</v>
      </c>
      <c r="U12" s="163">
        <v>159.05000000000001</v>
      </c>
      <c r="V12" s="164">
        <v>165.06</v>
      </c>
    </row>
    <row r="13" spans="1:26" s="152" customFormat="1" ht="30.75" customHeight="1" x14ac:dyDescent="0.2">
      <c r="A13" s="205"/>
      <c r="B13" s="145" t="s">
        <v>10</v>
      </c>
      <c r="C13" s="167">
        <v>15</v>
      </c>
      <c r="D13" s="166">
        <v>15</v>
      </c>
      <c r="E13" s="167">
        <v>15</v>
      </c>
      <c r="F13" s="199" t="s">
        <v>13</v>
      </c>
      <c r="G13" s="195">
        <v>15</v>
      </c>
      <c r="H13" s="166">
        <v>15</v>
      </c>
      <c r="I13" s="201" t="s">
        <v>13</v>
      </c>
      <c r="J13" s="166">
        <v>15</v>
      </c>
      <c r="K13" s="167">
        <v>15</v>
      </c>
      <c r="L13" s="166">
        <v>0</v>
      </c>
      <c r="M13" s="167">
        <v>10</v>
      </c>
      <c r="N13" s="166">
        <v>15</v>
      </c>
      <c r="O13" s="167">
        <v>15</v>
      </c>
      <c r="P13" s="166">
        <v>5</v>
      </c>
      <c r="Q13" s="195">
        <v>10</v>
      </c>
      <c r="R13" s="166">
        <v>0</v>
      </c>
      <c r="S13" s="195">
        <v>5</v>
      </c>
      <c r="T13" s="199" t="s">
        <v>13</v>
      </c>
      <c r="U13" s="167">
        <v>0</v>
      </c>
      <c r="V13" s="166">
        <v>0</v>
      </c>
    </row>
    <row r="14" spans="1:26" s="152" customFormat="1" ht="30.75" customHeight="1" x14ac:dyDescent="0.2">
      <c r="A14" s="204" t="s">
        <v>125</v>
      </c>
      <c r="B14" s="155" t="s">
        <v>9</v>
      </c>
      <c r="C14" s="158">
        <v>0</v>
      </c>
      <c r="D14" s="168">
        <v>0</v>
      </c>
      <c r="E14" s="157">
        <v>8.3299999999999999E-2</v>
      </c>
      <c r="F14" s="156" t="s">
        <v>12</v>
      </c>
      <c r="G14" s="191">
        <v>0.1681</v>
      </c>
      <c r="H14" s="156">
        <v>0.1905</v>
      </c>
      <c r="I14" s="191" t="s">
        <v>12</v>
      </c>
      <c r="J14" s="156" t="s">
        <v>12</v>
      </c>
      <c r="K14" s="157">
        <v>0.66669999999999996</v>
      </c>
      <c r="L14" s="156">
        <v>0.4</v>
      </c>
      <c r="M14" s="157">
        <v>0</v>
      </c>
      <c r="N14" s="156" t="s">
        <v>12</v>
      </c>
      <c r="O14" s="157">
        <v>0.1628</v>
      </c>
      <c r="P14" s="156">
        <v>0.4</v>
      </c>
      <c r="Q14" s="191">
        <v>0.54169999999999996</v>
      </c>
      <c r="R14" s="156">
        <v>0.23530000000000001</v>
      </c>
      <c r="S14" s="191">
        <v>0.2727</v>
      </c>
      <c r="T14" s="156" t="s">
        <v>12</v>
      </c>
      <c r="U14" s="157" t="s">
        <v>13</v>
      </c>
      <c r="V14" s="156">
        <v>1</v>
      </c>
    </row>
    <row r="15" spans="1:26" s="152" customFormat="1" ht="30.75" customHeight="1" x14ac:dyDescent="0.2">
      <c r="A15" s="205"/>
      <c r="B15" s="145" t="s">
        <v>10</v>
      </c>
      <c r="C15" s="154">
        <v>20</v>
      </c>
      <c r="D15" s="153">
        <v>20</v>
      </c>
      <c r="E15" s="154">
        <v>0</v>
      </c>
      <c r="F15" s="153" t="s">
        <v>13</v>
      </c>
      <c r="G15" s="145">
        <v>0</v>
      </c>
      <c r="H15" s="153">
        <v>0</v>
      </c>
      <c r="I15" s="145" t="s">
        <v>13</v>
      </c>
      <c r="J15" s="169" t="s">
        <v>13</v>
      </c>
      <c r="K15" s="154">
        <v>0</v>
      </c>
      <c r="L15" s="153">
        <v>0</v>
      </c>
      <c r="M15" s="154">
        <v>20</v>
      </c>
      <c r="N15" s="153" t="s">
        <v>13</v>
      </c>
      <c r="O15" s="154">
        <v>0</v>
      </c>
      <c r="P15" s="153">
        <v>0</v>
      </c>
      <c r="Q15" s="145">
        <v>0</v>
      </c>
      <c r="R15" s="153">
        <v>0</v>
      </c>
      <c r="S15" s="145">
        <v>0</v>
      </c>
      <c r="T15" s="153" t="s">
        <v>13</v>
      </c>
      <c r="U15" s="170" t="s">
        <v>13</v>
      </c>
      <c r="V15" s="169">
        <v>0</v>
      </c>
    </row>
    <row r="16" spans="1:26" s="152" customFormat="1" ht="30.75" customHeight="1" x14ac:dyDescent="0.2">
      <c r="A16" s="204" t="s">
        <v>129</v>
      </c>
      <c r="B16" s="155" t="s">
        <v>14</v>
      </c>
      <c r="C16" s="162">
        <v>4</v>
      </c>
      <c r="D16" s="171">
        <v>4</v>
      </c>
      <c r="E16" s="162">
        <v>4</v>
      </c>
      <c r="F16" s="164" t="s">
        <v>12</v>
      </c>
      <c r="G16" s="196">
        <v>3</v>
      </c>
      <c r="H16" s="171">
        <v>4</v>
      </c>
      <c r="I16" s="194" t="s">
        <v>12</v>
      </c>
      <c r="J16" s="171">
        <v>0</v>
      </c>
      <c r="K16" s="162">
        <v>4</v>
      </c>
      <c r="L16" s="171">
        <v>4</v>
      </c>
      <c r="M16" s="162">
        <v>3</v>
      </c>
      <c r="N16" s="171">
        <v>0</v>
      </c>
      <c r="O16" s="162">
        <v>4</v>
      </c>
      <c r="P16" s="171">
        <v>3</v>
      </c>
      <c r="Q16" s="196">
        <v>2</v>
      </c>
      <c r="R16" s="171">
        <v>2</v>
      </c>
      <c r="S16" s="196">
        <v>1</v>
      </c>
      <c r="T16" s="164" t="s">
        <v>12</v>
      </c>
      <c r="U16" s="162">
        <v>4</v>
      </c>
      <c r="V16" s="171">
        <v>3</v>
      </c>
    </row>
    <row r="17" spans="1:22" s="152" customFormat="1" ht="30.75" customHeight="1" x14ac:dyDescent="0.2">
      <c r="A17" s="205"/>
      <c r="B17" s="145" t="s">
        <v>10</v>
      </c>
      <c r="C17" s="154">
        <v>15</v>
      </c>
      <c r="D17" s="153">
        <v>15</v>
      </c>
      <c r="E17" s="154">
        <v>15</v>
      </c>
      <c r="F17" s="199" t="s">
        <v>13</v>
      </c>
      <c r="G17" s="145">
        <v>10</v>
      </c>
      <c r="H17" s="153">
        <v>15</v>
      </c>
      <c r="I17" s="201" t="s">
        <v>13</v>
      </c>
      <c r="J17" s="153">
        <v>0</v>
      </c>
      <c r="K17" s="154">
        <v>15</v>
      </c>
      <c r="L17" s="153">
        <v>15</v>
      </c>
      <c r="M17" s="154">
        <v>10</v>
      </c>
      <c r="N17" s="153">
        <v>0</v>
      </c>
      <c r="O17" s="154">
        <v>15</v>
      </c>
      <c r="P17" s="153">
        <v>10</v>
      </c>
      <c r="Q17" s="145">
        <v>6</v>
      </c>
      <c r="R17" s="153">
        <v>6</v>
      </c>
      <c r="S17" s="145">
        <v>2</v>
      </c>
      <c r="T17" s="199" t="s">
        <v>13</v>
      </c>
      <c r="U17" s="154">
        <v>15</v>
      </c>
      <c r="V17" s="153">
        <v>10</v>
      </c>
    </row>
    <row r="18" spans="1:22" s="152" customFormat="1" ht="30.75" customHeight="1" x14ac:dyDescent="0.2">
      <c r="A18" s="204" t="s">
        <v>151</v>
      </c>
      <c r="B18" s="155" t="s">
        <v>9</v>
      </c>
      <c r="C18" s="186">
        <v>0</v>
      </c>
      <c r="D18" s="185">
        <v>0</v>
      </c>
      <c r="E18" s="186">
        <v>0</v>
      </c>
      <c r="F18" s="200">
        <v>4416</v>
      </c>
      <c r="G18" s="197">
        <v>0</v>
      </c>
      <c r="H18" s="187">
        <v>0</v>
      </c>
      <c r="I18" s="202">
        <v>0</v>
      </c>
      <c r="J18" s="171" t="s">
        <v>12</v>
      </c>
      <c r="K18" s="203">
        <v>211</v>
      </c>
      <c r="L18" s="187">
        <v>2277</v>
      </c>
      <c r="M18" s="203">
        <v>58586</v>
      </c>
      <c r="N18" s="171" t="s">
        <v>12</v>
      </c>
      <c r="O18" s="162" t="s">
        <v>12</v>
      </c>
      <c r="P18" s="171">
        <v>0</v>
      </c>
      <c r="Q18" s="198">
        <v>29226</v>
      </c>
      <c r="R18" s="187">
        <v>0</v>
      </c>
      <c r="S18" s="198">
        <v>0</v>
      </c>
      <c r="T18" s="164" t="s">
        <v>12</v>
      </c>
      <c r="U18" s="203">
        <v>145029</v>
      </c>
      <c r="V18" s="171" t="s">
        <v>12</v>
      </c>
    </row>
    <row r="19" spans="1:22" s="152" customFormat="1" ht="30.75" customHeight="1" x14ac:dyDescent="0.2">
      <c r="A19" s="205"/>
      <c r="B19" s="145" t="s">
        <v>10</v>
      </c>
      <c r="C19" s="154">
        <v>20</v>
      </c>
      <c r="D19" s="153">
        <v>20</v>
      </c>
      <c r="E19" s="154">
        <v>20</v>
      </c>
      <c r="F19" s="199">
        <v>12</v>
      </c>
      <c r="G19" s="145">
        <v>20</v>
      </c>
      <c r="H19" s="153">
        <v>20</v>
      </c>
      <c r="I19" s="201">
        <v>20</v>
      </c>
      <c r="J19" s="153" t="s">
        <v>13</v>
      </c>
      <c r="K19" s="154">
        <v>18</v>
      </c>
      <c r="L19" s="153">
        <v>12</v>
      </c>
      <c r="M19" s="154">
        <v>0</v>
      </c>
      <c r="N19" s="153" t="s">
        <v>13</v>
      </c>
      <c r="O19" s="154" t="s">
        <v>13</v>
      </c>
      <c r="P19" s="153">
        <v>20</v>
      </c>
      <c r="Q19" s="145">
        <v>0</v>
      </c>
      <c r="R19" s="153">
        <v>20</v>
      </c>
      <c r="S19" s="145">
        <v>20</v>
      </c>
      <c r="T19" s="199" t="s">
        <v>13</v>
      </c>
      <c r="U19" s="154">
        <v>0</v>
      </c>
      <c r="V19" s="153" t="s">
        <v>13</v>
      </c>
    </row>
    <row r="20" spans="1:22" s="143" customFormat="1" ht="30.95" customHeight="1" x14ac:dyDescent="0.2">
      <c r="A20" s="172" t="s">
        <v>18</v>
      </c>
      <c r="B20" s="173"/>
      <c r="C20" s="174">
        <v>110</v>
      </c>
      <c r="D20" s="174">
        <v>120</v>
      </c>
      <c r="E20" s="174">
        <v>120</v>
      </c>
      <c r="F20" s="174">
        <v>60</v>
      </c>
      <c r="G20" s="175">
        <v>120</v>
      </c>
      <c r="H20" s="174">
        <v>120</v>
      </c>
      <c r="I20" s="175">
        <v>60</v>
      </c>
      <c r="J20" s="174">
        <v>80</v>
      </c>
      <c r="K20" s="174">
        <v>120</v>
      </c>
      <c r="L20" s="174">
        <v>120</v>
      </c>
      <c r="M20" s="174">
        <v>120</v>
      </c>
      <c r="N20" s="174">
        <v>80</v>
      </c>
      <c r="O20" s="174">
        <v>100</v>
      </c>
      <c r="P20" s="174">
        <v>120</v>
      </c>
      <c r="Q20" s="175">
        <v>120</v>
      </c>
      <c r="R20" s="174">
        <v>110</v>
      </c>
      <c r="S20" s="175">
        <v>120</v>
      </c>
      <c r="T20" s="174">
        <v>40</v>
      </c>
      <c r="U20" s="174">
        <v>120</v>
      </c>
      <c r="V20" s="174">
        <v>80</v>
      </c>
    </row>
    <row r="21" spans="1:22" s="143" customFormat="1" ht="30.95" customHeight="1" x14ac:dyDescent="0.2">
      <c r="A21" s="176" t="s">
        <v>19</v>
      </c>
      <c r="B21" s="177"/>
      <c r="C21" s="178">
        <f t="shared" ref="C21:V21" si="0">SUM(C7,C9,C11,C13,C15,C17,C19)</f>
        <v>104</v>
      </c>
      <c r="D21" s="178">
        <f t="shared" si="0"/>
        <v>112</v>
      </c>
      <c r="E21" s="178">
        <f t="shared" si="0"/>
        <v>98</v>
      </c>
      <c r="F21" s="178">
        <f t="shared" si="0"/>
        <v>46</v>
      </c>
      <c r="G21" s="179">
        <f t="shared" si="0"/>
        <v>91</v>
      </c>
      <c r="H21" s="178">
        <f t="shared" si="0"/>
        <v>88</v>
      </c>
      <c r="I21" s="179">
        <f t="shared" si="0"/>
        <v>44</v>
      </c>
      <c r="J21" s="178">
        <f t="shared" si="0"/>
        <v>57</v>
      </c>
      <c r="K21" s="178">
        <f t="shared" si="0"/>
        <v>78</v>
      </c>
      <c r="L21" s="178">
        <f t="shared" si="0"/>
        <v>71</v>
      </c>
      <c r="M21" s="178">
        <f t="shared" si="0"/>
        <v>68</v>
      </c>
      <c r="N21" s="178">
        <f t="shared" si="0"/>
        <v>45</v>
      </c>
      <c r="O21" s="178">
        <f t="shared" si="0"/>
        <v>50</v>
      </c>
      <c r="P21" s="178">
        <f t="shared" si="0"/>
        <v>51</v>
      </c>
      <c r="Q21" s="179">
        <f t="shared" si="0"/>
        <v>46</v>
      </c>
      <c r="R21" s="178">
        <f t="shared" si="0"/>
        <v>34</v>
      </c>
      <c r="S21" s="179">
        <f t="shared" si="0"/>
        <v>37</v>
      </c>
      <c r="T21" s="178">
        <f t="shared" si="0"/>
        <v>10</v>
      </c>
      <c r="U21" s="178">
        <f t="shared" si="0"/>
        <v>15</v>
      </c>
      <c r="V21" s="178">
        <f t="shared" si="0"/>
        <v>10</v>
      </c>
    </row>
    <row r="22" spans="1:22" s="143" customFormat="1" ht="30.95" customHeight="1" x14ac:dyDescent="0.2">
      <c r="A22" s="176" t="s">
        <v>20</v>
      </c>
      <c r="B22" s="180"/>
      <c r="C22" s="181">
        <f t="shared" ref="C22:V22" si="1">C21/C20</f>
        <v>0.94545454545454544</v>
      </c>
      <c r="D22" s="181">
        <f t="shared" si="1"/>
        <v>0.93333333333333335</v>
      </c>
      <c r="E22" s="181">
        <f t="shared" si="1"/>
        <v>0.81666666666666665</v>
      </c>
      <c r="F22" s="181">
        <f t="shared" si="1"/>
        <v>0.76666666666666672</v>
      </c>
      <c r="G22" s="182">
        <f t="shared" si="1"/>
        <v>0.7583333333333333</v>
      </c>
      <c r="H22" s="181">
        <f t="shared" si="1"/>
        <v>0.73333333333333328</v>
      </c>
      <c r="I22" s="182">
        <f t="shared" si="1"/>
        <v>0.73333333333333328</v>
      </c>
      <c r="J22" s="181">
        <f t="shared" si="1"/>
        <v>0.71250000000000002</v>
      </c>
      <c r="K22" s="181">
        <f t="shared" si="1"/>
        <v>0.65</v>
      </c>
      <c r="L22" s="181">
        <f t="shared" si="1"/>
        <v>0.59166666666666667</v>
      </c>
      <c r="M22" s="181">
        <f t="shared" si="1"/>
        <v>0.56666666666666665</v>
      </c>
      <c r="N22" s="181">
        <f t="shared" si="1"/>
        <v>0.5625</v>
      </c>
      <c r="O22" s="181">
        <f t="shared" si="1"/>
        <v>0.5</v>
      </c>
      <c r="P22" s="181">
        <f t="shared" si="1"/>
        <v>0.42499999999999999</v>
      </c>
      <c r="Q22" s="182">
        <f t="shared" si="1"/>
        <v>0.38333333333333336</v>
      </c>
      <c r="R22" s="181">
        <f t="shared" si="1"/>
        <v>0.30909090909090908</v>
      </c>
      <c r="S22" s="182">
        <f t="shared" si="1"/>
        <v>0.30833333333333335</v>
      </c>
      <c r="T22" s="181">
        <f t="shared" si="1"/>
        <v>0.25</v>
      </c>
      <c r="U22" s="181">
        <f t="shared" si="1"/>
        <v>0.125</v>
      </c>
      <c r="V22" s="181">
        <f t="shared" si="1"/>
        <v>0.125</v>
      </c>
    </row>
    <row r="23" spans="1:22" s="143" customFormat="1" ht="12.75" x14ac:dyDescent="0.2"/>
    <row r="24" spans="1:22" s="143" customFormat="1" ht="12.75" x14ac:dyDescent="0.2">
      <c r="A24" s="183" t="s">
        <v>153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</row>
    <row r="25" spans="1:22" s="143" customFormat="1" ht="12.75" x14ac:dyDescent="0.2">
      <c r="A25" s="184" t="s">
        <v>120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</row>
    <row r="26" spans="1:22" s="143" customFormat="1" ht="12.75" x14ac:dyDescent="0.2"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</row>
    <row r="27" spans="1:22" s="143" customFormat="1" ht="12.75" x14ac:dyDescent="0.2"/>
    <row r="28" spans="1:22" s="143" customFormat="1" ht="12.75" x14ac:dyDescent="0.2"/>
    <row r="29" spans="1:22" s="143" customFormat="1" ht="12.75" x14ac:dyDescent="0.2"/>
    <row r="30" spans="1:22" s="143" customFormat="1" ht="12.75" x14ac:dyDescent="0.2"/>
    <row r="31" spans="1:22" s="143" customFormat="1" ht="12.75" x14ac:dyDescent="0.2"/>
    <row r="32" spans="1:22" s="143" customFormat="1" ht="12.75" x14ac:dyDescent="0.2"/>
    <row r="33" spans="21:21" s="143" customFormat="1" ht="12.75" x14ac:dyDescent="0.2"/>
    <row r="34" spans="21:21" s="143" customFormat="1" ht="12.75" x14ac:dyDescent="0.2"/>
    <row r="35" spans="21:21" s="143" customFormat="1" ht="12.75" x14ac:dyDescent="0.2"/>
    <row r="36" spans="21:21" s="143" customFormat="1" ht="12.75" x14ac:dyDescent="0.2"/>
    <row r="37" spans="21:21" s="143" customFormat="1" ht="12.75" x14ac:dyDescent="0.2"/>
    <row r="38" spans="21:21" s="143" customFormat="1" ht="12.75" x14ac:dyDescent="0.2"/>
    <row r="39" spans="21:21" s="143" customFormat="1" ht="12.75" x14ac:dyDescent="0.2"/>
    <row r="40" spans="21:21" s="143" customFormat="1" ht="12.75" x14ac:dyDescent="0.2"/>
    <row r="41" spans="21:21" s="143" customFormat="1" ht="12.75" x14ac:dyDescent="0.2"/>
    <row r="42" spans="21:21" s="143" customFormat="1" ht="12.75" x14ac:dyDescent="0.2"/>
    <row r="43" spans="21:21" s="143" customFormat="1" ht="12.75" x14ac:dyDescent="0.2"/>
    <row r="44" spans="21:21" s="143" customFormat="1" ht="12.75" x14ac:dyDescent="0.2"/>
    <row r="45" spans="21:21" s="143" customFormat="1" ht="12.75" x14ac:dyDescent="0.2"/>
    <row r="46" spans="21:21" x14ac:dyDescent="0.2">
      <c r="U46" s="1"/>
    </row>
    <row r="47" spans="21:21" x14ac:dyDescent="0.2">
      <c r="U47" s="1"/>
    </row>
    <row r="48" spans="21:21" x14ac:dyDescent="0.2">
      <c r="U48" s="1"/>
    </row>
    <row r="49" spans="21:21" x14ac:dyDescent="0.2">
      <c r="U49" s="1"/>
    </row>
    <row r="50" spans="21:21" x14ac:dyDescent="0.2">
      <c r="U50" s="1"/>
    </row>
    <row r="51" spans="21:21" x14ac:dyDescent="0.2">
      <c r="U51" s="1"/>
    </row>
    <row r="52" spans="21:21" x14ac:dyDescent="0.2">
      <c r="U52" s="1"/>
    </row>
    <row r="53" spans="21:21" x14ac:dyDescent="0.2">
      <c r="U53" s="1"/>
    </row>
    <row r="54" spans="21:21" x14ac:dyDescent="0.2">
      <c r="U54" s="1"/>
    </row>
    <row r="55" spans="21:21" x14ac:dyDescent="0.2">
      <c r="U55" s="1"/>
    </row>
    <row r="56" spans="21:21" x14ac:dyDescent="0.2">
      <c r="U56" s="1"/>
    </row>
    <row r="57" spans="21:21" x14ac:dyDescent="0.2">
      <c r="U57" s="1"/>
    </row>
    <row r="58" spans="21:21" x14ac:dyDescent="0.2">
      <c r="U58" s="1"/>
    </row>
    <row r="59" spans="21:21" x14ac:dyDescent="0.2">
      <c r="U59" s="1"/>
    </row>
    <row r="60" spans="21:21" x14ac:dyDescent="0.2">
      <c r="U60" s="1"/>
    </row>
    <row r="61" spans="21:21" x14ac:dyDescent="0.2">
      <c r="U61" s="1"/>
    </row>
    <row r="62" spans="21:21" x14ac:dyDescent="0.2">
      <c r="U62" s="1"/>
    </row>
    <row r="63" spans="21:21" x14ac:dyDescent="0.2">
      <c r="U63" s="1"/>
    </row>
    <row r="64" spans="21:21" x14ac:dyDescent="0.2">
      <c r="U64" s="1"/>
    </row>
    <row r="65" spans="21:21" x14ac:dyDescent="0.2">
      <c r="U65" s="1"/>
    </row>
    <row r="66" spans="21:21" x14ac:dyDescent="0.2">
      <c r="U66" s="1"/>
    </row>
    <row r="67" spans="21:21" x14ac:dyDescent="0.2">
      <c r="U67" s="1"/>
    </row>
    <row r="68" spans="21:21" x14ac:dyDescent="0.2">
      <c r="U68" s="1"/>
    </row>
    <row r="69" spans="21:21" x14ac:dyDescent="0.2">
      <c r="U69" s="1"/>
    </row>
    <row r="70" spans="21:21" x14ac:dyDescent="0.2">
      <c r="U70" s="1"/>
    </row>
    <row r="71" spans="21:21" x14ac:dyDescent="0.2">
      <c r="U71" s="1"/>
    </row>
    <row r="72" spans="21:21" x14ac:dyDescent="0.2">
      <c r="U72" s="1"/>
    </row>
    <row r="73" spans="21:21" x14ac:dyDescent="0.2">
      <c r="U73" s="1"/>
    </row>
    <row r="74" spans="21:21" x14ac:dyDescent="0.2">
      <c r="U74" s="1"/>
    </row>
    <row r="75" spans="21:21" x14ac:dyDescent="0.2">
      <c r="U75" s="1"/>
    </row>
    <row r="76" spans="21:21" x14ac:dyDescent="0.2">
      <c r="U76" s="1"/>
    </row>
    <row r="77" spans="21:21" x14ac:dyDescent="0.2">
      <c r="U77" s="1"/>
    </row>
    <row r="78" spans="21:21" x14ac:dyDescent="0.2">
      <c r="U78" s="1"/>
    </row>
    <row r="79" spans="21:21" x14ac:dyDescent="0.2">
      <c r="U79" s="1"/>
    </row>
    <row r="80" spans="21:21" x14ac:dyDescent="0.2">
      <c r="U80" s="1"/>
    </row>
    <row r="81" spans="21:21" x14ac:dyDescent="0.2">
      <c r="U81" s="1"/>
    </row>
    <row r="82" spans="21:21" x14ac:dyDescent="0.2">
      <c r="U82" s="1"/>
    </row>
    <row r="83" spans="21:21" x14ac:dyDescent="0.2">
      <c r="U83" s="1"/>
    </row>
    <row r="84" spans="21:21" x14ac:dyDescent="0.2">
      <c r="U84" s="1"/>
    </row>
    <row r="85" spans="21:21" x14ac:dyDescent="0.2">
      <c r="U85" s="1"/>
    </row>
    <row r="86" spans="21:21" x14ac:dyDescent="0.2">
      <c r="U86" s="1"/>
    </row>
    <row r="87" spans="21:21" x14ac:dyDescent="0.2">
      <c r="U87" s="1"/>
    </row>
    <row r="88" spans="21:21" x14ac:dyDescent="0.2">
      <c r="U88" s="1"/>
    </row>
    <row r="89" spans="21:21" x14ac:dyDescent="0.2">
      <c r="U89" s="1"/>
    </row>
    <row r="90" spans="21:21" x14ac:dyDescent="0.2">
      <c r="U90" s="1"/>
    </row>
    <row r="91" spans="21:21" x14ac:dyDescent="0.2">
      <c r="U91" s="1"/>
    </row>
    <row r="92" spans="21:21" x14ac:dyDescent="0.2">
      <c r="U92" s="1"/>
    </row>
    <row r="93" spans="21:21" x14ac:dyDescent="0.2">
      <c r="U93" s="1"/>
    </row>
    <row r="94" spans="21:21" x14ac:dyDescent="0.2">
      <c r="U94" s="1"/>
    </row>
    <row r="95" spans="21:21" x14ac:dyDescent="0.2">
      <c r="U95" s="1"/>
    </row>
    <row r="96" spans="21:21" x14ac:dyDescent="0.2">
      <c r="U96" s="1"/>
    </row>
    <row r="97" spans="21:21" x14ac:dyDescent="0.2">
      <c r="U97" s="1"/>
    </row>
    <row r="98" spans="21:21" x14ac:dyDescent="0.2">
      <c r="U98" s="1"/>
    </row>
    <row r="99" spans="21:21" x14ac:dyDescent="0.2">
      <c r="U99" s="1"/>
    </row>
    <row r="100" spans="21:21" x14ac:dyDescent="0.2">
      <c r="U100" s="1"/>
    </row>
    <row r="101" spans="21:21" x14ac:dyDescent="0.2">
      <c r="U101" s="1"/>
    </row>
    <row r="102" spans="21:21" x14ac:dyDescent="0.2">
      <c r="U102" s="1"/>
    </row>
    <row r="103" spans="21:21" x14ac:dyDescent="0.2">
      <c r="U103" s="1"/>
    </row>
    <row r="104" spans="21:21" x14ac:dyDescent="0.2">
      <c r="U104" s="1"/>
    </row>
    <row r="105" spans="21:21" x14ac:dyDescent="0.2">
      <c r="U105" s="1"/>
    </row>
    <row r="106" spans="21:21" x14ac:dyDescent="0.2">
      <c r="U106" s="1"/>
    </row>
    <row r="107" spans="21:21" x14ac:dyDescent="0.2">
      <c r="U107" s="1"/>
    </row>
    <row r="108" spans="21:21" x14ac:dyDescent="0.2">
      <c r="U108" s="1"/>
    </row>
    <row r="109" spans="21:21" x14ac:dyDescent="0.2">
      <c r="U109" s="1"/>
    </row>
    <row r="110" spans="21:21" x14ac:dyDescent="0.2">
      <c r="U110" s="1"/>
    </row>
    <row r="111" spans="21:21" x14ac:dyDescent="0.2">
      <c r="U111" s="1"/>
    </row>
    <row r="112" spans="21:21" x14ac:dyDescent="0.2">
      <c r="U112" s="1"/>
    </row>
    <row r="113" spans="21:21" x14ac:dyDescent="0.2">
      <c r="U113" s="1"/>
    </row>
    <row r="114" spans="21:21" x14ac:dyDescent="0.2">
      <c r="U114" s="1"/>
    </row>
    <row r="115" spans="21:21" x14ac:dyDescent="0.2">
      <c r="U115" s="1"/>
    </row>
    <row r="116" spans="21:21" x14ac:dyDescent="0.2">
      <c r="U116" s="1"/>
    </row>
    <row r="117" spans="21:21" x14ac:dyDescent="0.2">
      <c r="U117" s="1"/>
    </row>
    <row r="118" spans="21:21" x14ac:dyDescent="0.2">
      <c r="U118" s="1"/>
    </row>
    <row r="119" spans="21:21" x14ac:dyDescent="0.2">
      <c r="U119" s="1"/>
    </row>
    <row r="120" spans="21:21" x14ac:dyDescent="0.2">
      <c r="U120" s="1"/>
    </row>
    <row r="121" spans="21:21" x14ac:dyDescent="0.2">
      <c r="U121" s="1"/>
    </row>
    <row r="122" spans="21:21" x14ac:dyDescent="0.2">
      <c r="U122" s="1"/>
    </row>
    <row r="123" spans="21:21" x14ac:dyDescent="0.2">
      <c r="U123" s="1"/>
    </row>
    <row r="124" spans="21:21" x14ac:dyDescent="0.2">
      <c r="U124" s="1"/>
    </row>
    <row r="125" spans="21:21" x14ac:dyDescent="0.2">
      <c r="U125" s="1"/>
    </row>
    <row r="126" spans="21:21" x14ac:dyDescent="0.2">
      <c r="U126" s="1"/>
    </row>
    <row r="127" spans="21:21" x14ac:dyDescent="0.2">
      <c r="U127" s="1"/>
    </row>
    <row r="128" spans="21:21" x14ac:dyDescent="0.2">
      <c r="U128" s="1"/>
    </row>
    <row r="129" spans="21:21" x14ac:dyDescent="0.2">
      <c r="U129" s="1"/>
    </row>
    <row r="130" spans="21:21" x14ac:dyDescent="0.2">
      <c r="U130" s="1"/>
    </row>
    <row r="131" spans="21:21" x14ac:dyDescent="0.2">
      <c r="U131" s="1"/>
    </row>
    <row r="132" spans="21:21" x14ac:dyDescent="0.2">
      <c r="U132" s="1"/>
    </row>
    <row r="133" spans="21:21" x14ac:dyDescent="0.2">
      <c r="U133" s="1"/>
    </row>
    <row r="134" spans="21:21" x14ac:dyDescent="0.2">
      <c r="U134" s="1"/>
    </row>
    <row r="135" spans="21:21" x14ac:dyDescent="0.2">
      <c r="U135" s="1"/>
    </row>
    <row r="136" spans="21:21" x14ac:dyDescent="0.2">
      <c r="U136" s="1"/>
    </row>
    <row r="137" spans="21:21" x14ac:dyDescent="0.2">
      <c r="U137" s="1"/>
    </row>
    <row r="138" spans="21:21" x14ac:dyDescent="0.2">
      <c r="U138" s="1"/>
    </row>
    <row r="139" spans="21:21" x14ac:dyDescent="0.2">
      <c r="U139" s="1"/>
    </row>
    <row r="140" spans="21:21" x14ac:dyDescent="0.2">
      <c r="U140" s="1"/>
    </row>
    <row r="141" spans="21:21" x14ac:dyDescent="0.2">
      <c r="U141" s="1"/>
    </row>
    <row r="142" spans="21:21" x14ac:dyDescent="0.2">
      <c r="U142" s="1"/>
    </row>
    <row r="143" spans="21:21" x14ac:dyDescent="0.2">
      <c r="U143" s="1"/>
    </row>
    <row r="144" spans="21:21" x14ac:dyDescent="0.2">
      <c r="U144" s="1"/>
    </row>
    <row r="145" spans="21:21" x14ac:dyDescent="0.2">
      <c r="U145" s="1"/>
    </row>
    <row r="146" spans="21:21" x14ac:dyDescent="0.2">
      <c r="U146" s="1"/>
    </row>
    <row r="147" spans="21:21" x14ac:dyDescent="0.2">
      <c r="U147" s="1"/>
    </row>
    <row r="148" spans="21:21" x14ac:dyDescent="0.2">
      <c r="U148" s="1"/>
    </row>
    <row r="149" spans="21:21" x14ac:dyDescent="0.2">
      <c r="U149" s="1"/>
    </row>
    <row r="150" spans="21:21" x14ac:dyDescent="0.2">
      <c r="U150" s="1"/>
    </row>
    <row r="151" spans="21:21" x14ac:dyDescent="0.2">
      <c r="U151" s="1"/>
    </row>
    <row r="152" spans="21:21" x14ac:dyDescent="0.2">
      <c r="U152" s="1"/>
    </row>
    <row r="153" spans="21:21" x14ac:dyDescent="0.2">
      <c r="U153" s="1"/>
    </row>
    <row r="154" spans="21:21" x14ac:dyDescent="0.2">
      <c r="U154" s="1"/>
    </row>
    <row r="155" spans="21:21" x14ac:dyDescent="0.2">
      <c r="U155" s="1"/>
    </row>
    <row r="156" spans="21:21" x14ac:dyDescent="0.2">
      <c r="U156" s="1"/>
    </row>
    <row r="157" spans="21:21" x14ac:dyDescent="0.2">
      <c r="U157" s="1"/>
    </row>
    <row r="158" spans="21:21" x14ac:dyDescent="0.2">
      <c r="U158" s="1"/>
    </row>
    <row r="159" spans="21:21" x14ac:dyDescent="0.2">
      <c r="U159" s="1"/>
    </row>
    <row r="160" spans="21:21" x14ac:dyDescent="0.2">
      <c r="U160" s="1"/>
    </row>
    <row r="161" spans="21:21" x14ac:dyDescent="0.2">
      <c r="U161" s="1"/>
    </row>
    <row r="162" spans="21:21" x14ac:dyDescent="0.2">
      <c r="U162" s="1"/>
    </row>
    <row r="163" spans="21:21" x14ac:dyDescent="0.2">
      <c r="U163" s="1"/>
    </row>
    <row r="164" spans="21:21" x14ac:dyDescent="0.2">
      <c r="U164" s="1"/>
    </row>
    <row r="165" spans="21:21" x14ac:dyDescent="0.2">
      <c r="U165" s="1"/>
    </row>
    <row r="166" spans="21:21" x14ac:dyDescent="0.2">
      <c r="U166" s="1"/>
    </row>
    <row r="167" spans="21:21" x14ac:dyDescent="0.2">
      <c r="U167" s="1"/>
    </row>
    <row r="168" spans="21:21" x14ac:dyDescent="0.2">
      <c r="U168" s="1"/>
    </row>
    <row r="169" spans="21:21" x14ac:dyDescent="0.2">
      <c r="U169" s="1"/>
    </row>
    <row r="170" spans="21:21" x14ac:dyDescent="0.2">
      <c r="U170" s="1"/>
    </row>
    <row r="171" spans="21:21" x14ac:dyDescent="0.2">
      <c r="U171" s="1"/>
    </row>
    <row r="172" spans="21:21" x14ac:dyDescent="0.2">
      <c r="U172" s="1"/>
    </row>
    <row r="173" spans="21:21" x14ac:dyDescent="0.2">
      <c r="U173" s="1"/>
    </row>
    <row r="174" spans="21:21" x14ac:dyDescent="0.2">
      <c r="U174" s="1"/>
    </row>
    <row r="175" spans="21:21" x14ac:dyDescent="0.2">
      <c r="U175" s="1"/>
    </row>
    <row r="176" spans="21:21" x14ac:dyDescent="0.2">
      <c r="U176" s="1"/>
    </row>
    <row r="177" spans="21:21" x14ac:dyDescent="0.2">
      <c r="U177" s="1"/>
    </row>
    <row r="178" spans="21:21" x14ac:dyDescent="0.2">
      <c r="U178" s="1"/>
    </row>
    <row r="179" spans="21:21" x14ac:dyDescent="0.2">
      <c r="U179" s="1"/>
    </row>
    <row r="180" spans="21:21" x14ac:dyDescent="0.2">
      <c r="U180" s="1"/>
    </row>
    <row r="181" spans="21:21" x14ac:dyDescent="0.2">
      <c r="U181" s="1"/>
    </row>
    <row r="182" spans="21:21" x14ac:dyDescent="0.2">
      <c r="U182" s="1"/>
    </row>
    <row r="183" spans="21:21" x14ac:dyDescent="0.2">
      <c r="U183" s="1"/>
    </row>
    <row r="184" spans="21:21" x14ac:dyDescent="0.2">
      <c r="U184" s="1"/>
    </row>
    <row r="185" spans="21:21" x14ac:dyDescent="0.2">
      <c r="U185" s="1"/>
    </row>
    <row r="186" spans="21:21" x14ac:dyDescent="0.2">
      <c r="U186" s="1"/>
    </row>
    <row r="187" spans="21:21" x14ac:dyDescent="0.2">
      <c r="U187" s="1"/>
    </row>
    <row r="188" spans="21:21" x14ac:dyDescent="0.2">
      <c r="U188" s="1"/>
    </row>
    <row r="189" spans="21:21" x14ac:dyDescent="0.2">
      <c r="U189" s="1"/>
    </row>
    <row r="190" spans="21:21" x14ac:dyDescent="0.2">
      <c r="U190" s="1"/>
    </row>
    <row r="191" spans="21:21" x14ac:dyDescent="0.2">
      <c r="U191" s="1"/>
    </row>
    <row r="192" spans="21:21" x14ac:dyDescent="0.2">
      <c r="U192" s="1"/>
    </row>
    <row r="193" spans="21:21" x14ac:dyDescent="0.2">
      <c r="U193" s="1"/>
    </row>
    <row r="194" spans="21:21" x14ac:dyDescent="0.2">
      <c r="U194" s="1"/>
    </row>
    <row r="195" spans="21:21" x14ac:dyDescent="0.2">
      <c r="U195" s="1"/>
    </row>
    <row r="196" spans="21:21" x14ac:dyDescent="0.2">
      <c r="U196" s="1"/>
    </row>
    <row r="197" spans="21:21" x14ac:dyDescent="0.2">
      <c r="U197" s="1"/>
    </row>
    <row r="198" spans="21:21" x14ac:dyDescent="0.2">
      <c r="U198" s="1"/>
    </row>
    <row r="199" spans="21:21" x14ac:dyDescent="0.2">
      <c r="U199" s="1"/>
    </row>
    <row r="200" spans="21:21" x14ac:dyDescent="0.2">
      <c r="U200" s="1"/>
    </row>
    <row r="201" spans="21:21" x14ac:dyDescent="0.2">
      <c r="U201" s="1"/>
    </row>
    <row r="202" spans="21:21" x14ac:dyDescent="0.2">
      <c r="U202" s="1"/>
    </row>
    <row r="203" spans="21:21" x14ac:dyDescent="0.2">
      <c r="U203" s="1"/>
    </row>
    <row r="204" spans="21:21" x14ac:dyDescent="0.2">
      <c r="U204" s="1"/>
    </row>
    <row r="205" spans="21:21" x14ac:dyDescent="0.2">
      <c r="U205" s="1"/>
    </row>
    <row r="206" spans="21:21" x14ac:dyDescent="0.2">
      <c r="U206" s="1"/>
    </row>
    <row r="207" spans="21:21" x14ac:dyDescent="0.2">
      <c r="U207" s="1"/>
    </row>
    <row r="208" spans="21:21" x14ac:dyDescent="0.2">
      <c r="U208" s="1"/>
    </row>
    <row r="209" spans="21:21" x14ac:dyDescent="0.2">
      <c r="U209" s="1"/>
    </row>
    <row r="210" spans="21:21" x14ac:dyDescent="0.2">
      <c r="U210" s="1"/>
    </row>
    <row r="211" spans="21:21" x14ac:dyDescent="0.2">
      <c r="U211" s="1"/>
    </row>
    <row r="212" spans="21:21" x14ac:dyDescent="0.2">
      <c r="U212" s="1"/>
    </row>
    <row r="213" spans="21:21" x14ac:dyDescent="0.2">
      <c r="U213" s="1"/>
    </row>
    <row r="214" spans="21:21" x14ac:dyDescent="0.2">
      <c r="U214" s="1"/>
    </row>
    <row r="215" spans="21:21" x14ac:dyDescent="0.2">
      <c r="U215" s="1"/>
    </row>
    <row r="216" spans="21:21" x14ac:dyDescent="0.2">
      <c r="U216" s="1"/>
    </row>
    <row r="217" spans="21:21" x14ac:dyDescent="0.2">
      <c r="U217" s="1"/>
    </row>
    <row r="218" spans="21:21" x14ac:dyDescent="0.2">
      <c r="U218" s="1"/>
    </row>
    <row r="219" spans="21:21" x14ac:dyDescent="0.2">
      <c r="U219" s="1"/>
    </row>
    <row r="220" spans="21:21" x14ac:dyDescent="0.2">
      <c r="U220" s="1"/>
    </row>
    <row r="221" spans="21:21" x14ac:dyDescent="0.2">
      <c r="U221" s="1"/>
    </row>
    <row r="222" spans="21:21" x14ac:dyDescent="0.2">
      <c r="U222" s="1"/>
    </row>
    <row r="223" spans="21:21" x14ac:dyDescent="0.2">
      <c r="U223" s="1"/>
    </row>
    <row r="224" spans="21:21" x14ac:dyDescent="0.2">
      <c r="U224" s="1"/>
    </row>
    <row r="225" spans="21:21" x14ac:dyDescent="0.2">
      <c r="U225" s="1"/>
    </row>
    <row r="226" spans="21:21" x14ac:dyDescent="0.2">
      <c r="U226" s="1"/>
    </row>
    <row r="227" spans="21:21" x14ac:dyDescent="0.2">
      <c r="U227" s="1"/>
    </row>
    <row r="228" spans="21:21" x14ac:dyDescent="0.2">
      <c r="U228" s="1"/>
    </row>
    <row r="229" spans="21:21" x14ac:dyDescent="0.2">
      <c r="U229" s="1"/>
    </row>
    <row r="230" spans="21:21" x14ac:dyDescent="0.2">
      <c r="U230" s="1"/>
    </row>
    <row r="231" spans="21:21" x14ac:dyDescent="0.2">
      <c r="U231" s="1"/>
    </row>
    <row r="232" spans="21:21" x14ac:dyDescent="0.2">
      <c r="U232" s="1"/>
    </row>
    <row r="233" spans="21:21" x14ac:dyDescent="0.2">
      <c r="U233" s="1"/>
    </row>
    <row r="234" spans="21:21" x14ac:dyDescent="0.2">
      <c r="U234" s="1"/>
    </row>
    <row r="235" spans="21:21" x14ac:dyDescent="0.2">
      <c r="U235" s="1"/>
    </row>
    <row r="236" spans="21:21" x14ac:dyDescent="0.2">
      <c r="U236" s="1"/>
    </row>
    <row r="237" spans="21:21" x14ac:dyDescent="0.2">
      <c r="U237" s="1"/>
    </row>
    <row r="238" spans="21:21" x14ac:dyDescent="0.2">
      <c r="U238" s="1"/>
    </row>
    <row r="239" spans="21:21" x14ac:dyDescent="0.2">
      <c r="U239" s="1"/>
    </row>
    <row r="240" spans="21:21" x14ac:dyDescent="0.2">
      <c r="U240" s="1"/>
    </row>
    <row r="241" spans="21:21" x14ac:dyDescent="0.2">
      <c r="U241" s="1"/>
    </row>
    <row r="242" spans="21:21" x14ac:dyDescent="0.2">
      <c r="U242" s="1"/>
    </row>
    <row r="243" spans="21:21" x14ac:dyDescent="0.2">
      <c r="U243" s="1"/>
    </row>
    <row r="244" spans="21:21" x14ac:dyDescent="0.2">
      <c r="U244" s="1"/>
    </row>
    <row r="245" spans="21:21" x14ac:dyDescent="0.2">
      <c r="U245" s="1"/>
    </row>
    <row r="246" spans="21:21" x14ac:dyDescent="0.2">
      <c r="U246" s="1"/>
    </row>
    <row r="247" spans="21:21" x14ac:dyDescent="0.2">
      <c r="U247" s="1"/>
    </row>
    <row r="248" spans="21:21" x14ac:dyDescent="0.2">
      <c r="U248" s="1"/>
    </row>
    <row r="249" spans="21:21" x14ac:dyDescent="0.2">
      <c r="U249" s="1"/>
    </row>
    <row r="250" spans="21:21" x14ac:dyDescent="0.2">
      <c r="U250" s="1"/>
    </row>
    <row r="251" spans="21:21" x14ac:dyDescent="0.2">
      <c r="U251" s="1"/>
    </row>
    <row r="252" spans="21:21" x14ac:dyDescent="0.2">
      <c r="U252" s="1"/>
    </row>
    <row r="253" spans="21:21" x14ac:dyDescent="0.2">
      <c r="U253" s="1"/>
    </row>
    <row r="254" spans="21:21" x14ac:dyDescent="0.2">
      <c r="U254" s="1"/>
    </row>
    <row r="255" spans="21:21" x14ac:dyDescent="0.2">
      <c r="U255" s="1"/>
    </row>
    <row r="256" spans="21:21" x14ac:dyDescent="0.2">
      <c r="U256" s="1"/>
    </row>
    <row r="257" spans="21:21" x14ac:dyDescent="0.2">
      <c r="U257" s="1"/>
    </row>
    <row r="258" spans="21:21" x14ac:dyDescent="0.2">
      <c r="U258" s="1"/>
    </row>
    <row r="259" spans="21:21" x14ac:dyDescent="0.2">
      <c r="U259" s="1"/>
    </row>
    <row r="260" spans="21:21" x14ac:dyDescent="0.2">
      <c r="U260" s="1"/>
    </row>
    <row r="261" spans="21:21" x14ac:dyDescent="0.2">
      <c r="U261" s="1"/>
    </row>
    <row r="262" spans="21:21" x14ac:dyDescent="0.2">
      <c r="U262" s="1"/>
    </row>
    <row r="263" spans="21:21" x14ac:dyDescent="0.2">
      <c r="U263" s="1"/>
    </row>
    <row r="264" spans="21:21" x14ac:dyDescent="0.2">
      <c r="U264" s="1"/>
    </row>
    <row r="265" spans="21:21" x14ac:dyDescent="0.2">
      <c r="U265" s="1"/>
    </row>
    <row r="266" spans="21:21" x14ac:dyDescent="0.2">
      <c r="U266" s="1"/>
    </row>
    <row r="267" spans="21:21" x14ac:dyDescent="0.2">
      <c r="U267" s="1"/>
    </row>
    <row r="268" spans="21:21" x14ac:dyDescent="0.2">
      <c r="U268" s="1"/>
    </row>
    <row r="269" spans="21:21" x14ac:dyDescent="0.2">
      <c r="U269" s="1"/>
    </row>
    <row r="270" spans="21:21" x14ac:dyDescent="0.2">
      <c r="U270" s="1"/>
    </row>
    <row r="271" spans="21:21" x14ac:dyDescent="0.2">
      <c r="U271" s="1"/>
    </row>
    <row r="272" spans="21:21" x14ac:dyDescent="0.2">
      <c r="U272" s="1"/>
    </row>
    <row r="273" spans="21:21" x14ac:dyDescent="0.2">
      <c r="U273" s="1"/>
    </row>
    <row r="274" spans="21:21" x14ac:dyDescent="0.2">
      <c r="U274" s="1"/>
    </row>
    <row r="275" spans="21:21" x14ac:dyDescent="0.2">
      <c r="U275" s="1"/>
    </row>
    <row r="276" spans="21:21" x14ac:dyDescent="0.2">
      <c r="U276" s="1"/>
    </row>
    <row r="277" spans="21:21" x14ac:dyDescent="0.2">
      <c r="U277" s="1"/>
    </row>
    <row r="278" spans="21:21" x14ac:dyDescent="0.2">
      <c r="U278" s="1"/>
    </row>
    <row r="279" spans="21:21" x14ac:dyDescent="0.2">
      <c r="U279" s="1"/>
    </row>
    <row r="280" spans="21:21" x14ac:dyDescent="0.2">
      <c r="U280" s="1"/>
    </row>
    <row r="281" spans="21:21" x14ac:dyDescent="0.2">
      <c r="U281" s="1"/>
    </row>
    <row r="282" spans="21:21" x14ac:dyDescent="0.2">
      <c r="U282" s="1"/>
    </row>
    <row r="283" spans="21:21" x14ac:dyDescent="0.2">
      <c r="U283" s="1"/>
    </row>
    <row r="284" spans="21:21" x14ac:dyDescent="0.2">
      <c r="U284" s="1"/>
    </row>
    <row r="285" spans="21:21" x14ac:dyDescent="0.2">
      <c r="U285" s="1"/>
    </row>
    <row r="286" spans="21:21" x14ac:dyDescent="0.2">
      <c r="U286" s="1"/>
    </row>
    <row r="287" spans="21:21" x14ac:dyDescent="0.2">
      <c r="U287" s="1"/>
    </row>
    <row r="288" spans="21:21" x14ac:dyDescent="0.2">
      <c r="U288" s="1"/>
    </row>
    <row r="289" spans="21:21" x14ac:dyDescent="0.2">
      <c r="U289" s="1"/>
    </row>
    <row r="290" spans="21:21" x14ac:dyDescent="0.2">
      <c r="U290" s="1"/>
    </row>
    <row r="291" spans="21:21" x14ac:dyDescent="0.2">
      <c r="U291" s="1"/>
    </row>
    <row r="292" spans="21:21" x14ac:dyDescent="0.2">
      <c r="U292" s="1"/>
    </row>
    <row r="293" spans="21:21" x14ac:dyDescent="0.2">
      <c r="U293" s="1"/>
    </row>
    <row r="294" spans="21:21" x14ac:dyDescent="0.2">
      <c r="U294" s="1"/>
    </row>
    <row r="295" spans="21:21" x14ac:dyDescent="0.2">
      <c r="U295" s="1"/>
    </row>
    <row r="296" spans="21:21" x14ac:dyDescent="0.2">
      <c r="U296" s="1"/>
    </row>
    <row r="297" spans="21:21" x14ac:dyDescent="0.2">
      <c r="U297" s="1"/>
    </row>
    <row r="298" spans="21:21" x14ac:dyDescent="0.2">
      <c r="U298" s="1"/>
    </row>
    <row r="299" spans="21:21" x14ac:dyDescent="0.2">
      <c r="U299" s="1"/>
    </row>
    <row r="300" spans="21:21" x14ac:dyDescent="0.2">
      <c r="U300" s="1"/>
    </row>
    <row r="301" spans="21:21" x14ac:dyDescent="0.2">
      <c r="U301" s="1"/>
    </row>
    <row r="302" spans="21:21" x14ac:dyDescent="0.2">
      <c r="U302" s="1"/>
    </row>
    <row r="303" spans="21:21" x14ac:dyDescent="0.2">
      <c r="U303" s="1"/>
    </row>
    <row r="304" spans="21:21" x14ac:dyDescent="0.2">
      <c r="U304" s="1"/>
    </row>
    <row r="305" spans="21:21" x14ac:dyDescent="0.2">
      <c r="U305" s="1"/>
    </row>
    <row r="306" spans="21:21" x14ac:dyDescent="0.2">
      <c r="U306" s="1"/>
    </row>
    <row r="307" spans="21:21" x14ac:dyDescent="0.2">
      <c r="U307" s="1"/>
    </row>
    <row r="308" spans="21:21" x14ac:dyDescent="0.2">
      <c r="U308" s="1"/>
    </row>
    <row r="309" spans="21:21" x14ac:dyDescent="0.2">
      <c r="U309" s="1"/>
    </row>
    <row r="310" spans="21:21" x14ac:dyDescent="0.2">
      <c r="U310" s="1"/>
    </row>
    <row r="311" spans="21:21" x14ac:dyDescent="0.2">
      <c r="U311" s="1"/>
    </row>
    <row r="312" spans="21:21" x14ac:dyDescent="0.2">
      <c r="U312" s="1"/>
    </row>
    <row r="313" spans="21:21" x14ac:dyDescent="0.2">
      <c r="U313" s="1"/>
    </row>
    <row r="314" spans="21:21" x14ac:dyDescent="0.2">
      <c r="U314" s="1"/>
    </row>
    <row r="315" spans="21:21" x14ac:dyDescent="0.2">
      <c r="U315" s="1"/>
    </row>
    <row r="316" spans="21:21" x14ac:dyDescent="0.2">
      <c r="U316" s="1"/>
    </row>
    <row r="317" spans="21:21" x14ac:dyDescent="0.2">
      <c r="U317" s="1"/>
    </row>
    <row r="318" spans="21:21" x14ac:dyDescent="0.2">
      <c r="U318" s="1"/>
    </row>
    <row r="319" spans="21:21" x14ac:dyDescent="0.2">
      <c r="U319" s="1"/>
    </row>
    <row r="320" spans="21:21" x14ac:dyDescent="0.2">
      <c r="U320" s="1"/>
    </row>
    <row r="321" spans="21:21" x14ac:dyDescent="0.2">
      <c r="U321" s="1"/>
    </row>
    <row r="322" spans="21:21" x14ac:dyDescent="0.2">
      <c r="U322" s="1"/>
    </row>
    <row r="323" spans="21:21" x14ac:dyDescent="0.2">
      <c r="U323" s="1"/>
    </row>
    <row r="324" spans="21:21" x14ac:dyDescent="0.2">
      <c r="U324" s="1"/>
    </row>
    <row r="325" spans="21:21" x14ac:dyDescent="0.2">
      <c r="U325" s="1"/>
    </row>
    <row r="326" spans="21:21" x14ac:dyDescent="0.2">
      <c r="U326" s="1"/>
    </row>
    <row r="327" spans="21:21" x14ac:dyDescent="0.2">
      <c r="U327" s="1"/>
    </row>
    <row r="328" spans="21:21" x14ac:dyDescent="0.2">
      <c r="U328" s="1"/>
    </row>
    <row r="329" spans="21:21" x14ac:dyDescent="0.2">
      <c r="U329" s="1"/>
    </row>
    <row r="330" spans="21:21" x14ac:dyDescent="0.2">
      <c r="U330" s="1"/>
    </row>
    <row r="331" spans="21:21" x14ac:dyDescent="0.2">
      <c r="U331" s="1"/>
    </row>
    <row r="332" spans="21:21" x14ac:dyDescent="0.2">
      <c r="U332" s="1"/>
    </row>
    <row r="333" spans="21:21" x14ac:dyDescent="0.2">
      <c r="U333" s="1"/>
    </row>
    <row r="334" spans="21:21" x14ac:dyDescent="0.2">
      <c r="U334" s="1"/>
    </row>
    <row r="335" spans="21:21" x14ac:dyDescent="0.2">
      <c r="U335" s="1"/>
    </row>
    <row r="336" spans="21:21" x14ac:dyDescent="0.2">
      <c r="U336" s="1"/>
    </row>
    <row r="337" spans="21:21" x14ac:dyDescent="0.2">
      <c r="U337" s="1"/>
    </row>
    <row r="338" spans="21:21" x14ac:dyDescent="0.2">
      <c r="U338" s="1"/>
    </row>
    <row r="339" spans="21:21" x14ac:dyDescent="0.2">
      <c r="U339" s="1"/>
    </row>
    <row r="340" spans="21:21" x14ac:dyDescent="0.2">
      <c r="U340" s="1"/>
    </row>
    <row r="341" spans="21:21" x14ac:dyDescent="0.2">
      <c r="U341" s="1"/>
    </row>
    <row r="342" spans="21:21" x14ac:dyDescent="0.2">
      <c r="U342" s="1"/>
    </row>
    <row r="343" spans="21:21" x14ac:dyDescent="0.2">
      <c r="U343" s="1"/>
    </row>
    <row r="344" spans="21:21" x14ac:dyDescent="0.2">
      <c r="U344" s="1"/>
    </row>
    <row r="345" spans="21:21" x14ac:dyDescent="0.2">
      <c r="U345" s="1"/>
    </row>
    <row r="346" spans="21:21" x14ac:dyDescent="0.2">
      <c r="U346" s="1"/>
    </row>
    <row r="347" spans="21:21" x14ac:dyDescent="0.2">
      <c r="U347" s="1"/>
    </row>
    <row r="348" spans="21:21" x14ac:dyDescent="0.2">
      <c r="U348" s="1"/>
    </row>
    <row r="349" spans="21:21" x14ac:dyDescent="0.2">
      <c r="U349" s="1"/>
    </row>
    <row r="350" spans="21:21" x14ac:dyDescent="0.2">
      <c r="U350" s="1"/>
    </row>
    <row r="351" spans="21:21" x14ac:dyDescent="0.2">
      <c r="U351" s="1"/>
    </row>
    <row r="352" spans="21:21" x14ac:dyDescent="0.2">
      <c r="U352" s="1"/>
    </row>
    <row r="353" spans="21:21" x14ac:dyDescent="0.2">
      <c r="U353" s="1"/>
    </row>
    <row r="354" spans="21:21" x14ac:dyDescent="0.2">
      <c r="U354" s="1"/>
    </row>
    <row r="355" spans="21:21" x14ac:dyDescent="0.2">
      <c r="U355" s="1"/>
    </row>
    <row r="356" spans="21:21" x14ac:dyDescent="0.2">
      <c r="U356" s="1"/>
    </row>
    <row r="357" spans="21:21" x14ac:dyDescent="0.2">
      <c r="U357" s="1"/>
    </row>
    <row r="358" spans="21:21" x14ac:dyDescent="0.2">
      <c r="U358" s="1"/>
    </row>
    <row r="359" spans="21:21" x14ac:dyDescent="0.2">
      <c r="U359" s="1"/>
    </row>
    <row r="360" spans="21:21" x14ac:dyDescent="0.2">
      <c r="U360" s="1"/>
    </row>
    <row r="361" spans="21:21" x14ac:dyDescent="0.2">
      <c r="U361" s="1"/>
    </row>
    <row r="362" spans="21:21" x14ac:dyDescent="0.2">
      <c r="U362" s="1"/>
    </row>
    <row r="363" spans="21:21" x14ac:dyDescent="0.2">
      <c r="U363" s="1"/>
    </row>
    <row r="364" spans="21:21" x14ac:dyDescent="0.2">
      <c r="U364" s="1"/>
    </row>
    <row r="365" spans="21:21" x14ac:dyDescent="0.2">
      <c r="U365" s="1"/>
    </row>
    <row r="366" spans="21:21" x14ac:dyDescent="0.2">
      <c r="U366" s="1"/>
    </row>
    <row r="367" spans="21:21" x14ac:dyDescent="0.2">
      <c r="U367" s="1"/>
    </row>
    <row r="368" spans="21:21" x14ac:dyDescent="0.2">
      <c r="U368" s="1"/>
    </row>
    <row r="369" spans="21:21" x14ac:dyDescent="0.2">
      <c r="U369" s="1"/>
    </row>
    <row r="370" spans="21:21" x14ac:dyDescent="0.2">
      <c r="U370" s="1"/>
    </row>
    <row r="371" spans="21:21" x14ac:dyDescent="0.2">
      <c r="U371" s="1"/>
    </row>
    <row r="372" spans="21:21" x14ac:dyDescent="0.2">
      <c r="U372" s="1"/>
    </row>
    <row r="373" spans="21:21" x14ac:dyDescent="0.2">
      <c r="U373" s="1"/>
    </row>
    <row r="374" spans="21:21" x14ac:dyDescent="0.2">
      <c r="U374" s="1"/>
    </row>
    <row r="375" spans="21:21" x14ac:dyDescent="0.2">
      <c r="U375" s="1"/>
    </row>
    <row r="376" spans="21:21" x14ac:dyDescent="0.2">
      <c r="U376" s="1"/>
    </row>
    <row r="377" spans="21:21" x14ac:dyDescent="0.2">
      <c r="U377" s="1"/>
    </row>
    <row r="378" spans="21:21" x14ac:dyDescent="0.2">
      <c r="U378" s="1"/>
    </row>
    <row r="379" spans="21:21" x14ac:dyDescent="0.2">
      <c r="U379" s="1"/>
    </row>
    <row r="380" spans="21:21" x14ac:dyDescent="0.2">
      <c r="U380" s="1"/>
    </row>
    <row r="381" spans="21:21" x14ac:dyDescent="0.2">
      <c r="U381" s="1"/>
    </row>
    <row r="382" spans="21:21" x14ac:dyDescent="0.2">
      <c r="U382" s="1"/>
    </row>
    <row r="383" spans="21:21" x14ac:dyDescent="0.2">
      <c r="U383" s="1"/>
    </row>
    <row r="384" spans="21:21" x14ac:dyDescent="0.2">
      <c r="U384" s="1"/>
    </row>
    <row r="385" spans="21:21" x14ac:dyDescent="0.2">
      <c r="U385" s="1"/>
    </row>
    <row r="386" spans="21:21" x14ac:dyDescent="0.2">
      <c r="U386" s="1"/>
    </row>
    <row r="387" spans="21:21" x14ac:dyDescent="0.2">
      <c r="U387" s="1"/>
    </row>
    <row r="388" spans="21:21" x14ac:dyDescent="0.2">
      <c r="U388" s="1"/>
    </row>
    <row r="389" spans="21:21" x14ac:dyDescent="0.2">
      <c r="U389" s="1"/>
    </row>
    <row r="390" spans="21:21" x14ac:dyDescent="0.2">
      <c r="U390" s="1"/>
    </row>
    <row r="391" spans="21:21" x14ac:dyDescent="0.2">
      <c r="U391" s="1"/>
    </row>
    <row r="392" spans="21:21" x14ac:dyDescent="0.2">
      <c r="U392" s="1"/>
    </row>
    <row r="393" spans="21:21" x14ac:dyDescent="0.2">
      <c r="U393" s="1"/>
    </row>
    <row r="394" spans="21:21" x14ac:dyDescent="0.2">
      <c r="U394" s="1"/>
    </row>
    <row r="395" spans="21:21" x14ac:dyDescent="0.2">
      <c r="U395" s="1"/>
    </row>
    <row r="396" spans="21:21" x14ac:dyDescent="0.2">
      <c r="U396" s="1"/>
    </row>
    <row r="397" spans="21:21" x14ac:dyDescent="0.2">
      <c r="U397" s="1"/>
    </row>
    <row r="398" spans="21:21" x14ac:dyDescent="0.2">
      <c r="U398" s="1"/>
    </row>
    <row r="399" spans="21:21" x14ac:dyDescent="0.2">
      <c r="U399" s="1"/>
    </row>
    <row r="400" spans="21:21" x14ac:dyDescent="0.2">
      <c r="U400" s="1"/>
    </row>
    <row r="401" spans="21:21" x14ac:dyDescent="0.2">
      <c r="U401" s="1"/>
    </row>
    <row r="402" spans="21:21" x14ac:dyDescent="0.2">
      <c r="U402" s="1"/>
    </row>
    <row r="403" spans="21:21" x14ac:dyDescent="0.2">
      <c r="U403" s="1"/>
    </row>
    <row r="404" spans="21:21" x14ac:dyDescent="0.2">
      <c r="U404" s="1"/>
    </row>
    <row r="405" spans="21:21" x14ac:dyDescent="0.2">
      <c r="U405" s="1"/>
    </row>
    <row r="406" spans="21:21" x14ac:dyDescent="0.2">
      <c r="U406" s="1"/>
    </row>
    <row r="407" spans="21:21" x14ac:dyDescent="0.2">
      <c r="U407" s="1"/>
    </row>
    <row r="408" spans="21:21" x14ac:dyDescent="0.2">
      <c r="U408" s="1"/>
    </row>
    <row r="409" spans="21:21" x14ac:dyDescent="0.2">
      <c r="U409" s="1"/>
    </row>
    <row r="410" spans="21:21" x14ac:dyDescent="0.2">
      <c r="U410" s="1"/>
    </row>
    <row r="411" spans="21:21" x14ac:dyDescent="0.2">
      <c r="U411" s="1"/>
    </row>
    <row r="412" spans="21:21" x14ac:dyDescent="0.2">
      <c r="U412" s="1"/>
    </row>
    <row r="413" spans="21:21" x14ac:dyDescent="0.2">
      <c r="U413" s="1"/>
    </row>
    <row r="414" spans="21:21" x14ac:dyDescent="0.2">
      <c r="U414" s="1"/>
    </row>
    <row r="415" spans="21:21" x14ac:dyDescent="0.2">
      <c r="U415" s="1"/>
    </row>
    <row r="416" spans="21:21" x14ac:dyDescent="0.2">
      <c r="U416" s="1"/>
    </row>
    <row r="417" spans="21:21" x14ac:dyDescent="0.2">
      <c r="U417" s="1"/>
    </row>
    <row r="418" spans="21:21" x14ac:dyDescent="0.2">
      <c r="U418" s="1"/>
    </row>
    <row r="419" spans="21:21" x14ac:dyDescent="0.2">
      <c r="U419" s="1"/>
    </row>
    <row r="420" spans="21:21" x14ac:dyDescent="0.2">
      <c r="U420" s="1"/>
    </row>
    <row r="421" spans="21:21" x14ac:dyDescent="0.2">
      <c r="U421" s="1"/>
    </row>
    <row r="422" spans="21:21" x14ac:dyDescent="0.2">
      <c r="U422" s="1"/>
    </row>
    <row r="423" spans="21:21" x14ac:dyDescent="0.2">
      <c r="U423" s="1"/>
    </row>
    <row r="424" spans="21:21" x14ac:dyDescent="0.2">
      <c r="U424" s="1"/>
    </row>
    <row r="425" spans="21:21" x14ac:dyDescent="0.2">
      <c r="U425" s="1"/>
    </row>
    <row r="426" spans="21:21" x14ac:dyDescent="0.2">
      <c r="U426" s="1"/>
    </row>
    <row r="427" spans="21:21" x14ac:dyDescent="0.2">
      <c r="U427" s="1"/>
    </row>
    <row r="428" spans="21:21" x14ac:dyDescent="0.2">
      <c r="U428" s="1"/>
    </row>
    <row r="429" spans="21:21" x14ac:dyDescent="0.2">
      <c r="U429" s="1"/>
    </row>
    <row r="430" spans="21:21" x14ac:dyDescent="0.2">
      <c r="U430" s="1"/>
    </row>
    <row r="431" spans="21:21" x14ac:dyDescent="0.2">
      <c r="U431" s="1"/>
    </row>
    <row r="432" spans="21:21" x14ac:dyDescent="0.2">
      <c r="U432" s="1"/>
    </row>
    <row r="433" spans="21:21" x14ac:dyDescent="0.2">
      <c r="U433" s="1"/>
    </row>
    <row r="434" spans="21:21" x14ac:dyDescent="0.2">
      <c r="U434" s="1"/>
    </row>
    <row r="435" spans="21:21" x14ac:dyDescent="0.2">
      <c r="U435" s="1"/>
    </row>
    <row r="436" spans="21:21" x14ac:dyDescent="0.2">
      <c r="U436" s="1"/>
    </row>
    <row r="437" spans="21:21" x14ac:dyDescent="0.2">
      <c r="U437" s="1"/>
    </row>
    <row r="438" spans="21:21" x14ac:dyDescent="0.2">
      <c r="U438" s="1"/>
    </row>
    <row r="439" spans="21:21" x14ac:dyDescent="0.2">
      <c r="U439" s="1"/>
    </row>
    <row r="440" spans="21:21" x14ac:dyDescent="0.2">
      <c r="U440" s="1"/>
    </row>
    <row r="441" spans="21:21" x14ac:dyDescent="0.2">
      <c r="U441" s="1"/>
    </row>
    <row r="442" spans="21:21" x14ac:dyDescent="0.2">
      <c r="U442" s="1"/>
    </row>
    <row r="443" spans="21:21" x14ac:dyDescent="0.2">
      <c r="U443" s="1"/>
    </row>
    <row r="444" spans="21:21" x14ac:dyDescent="0.2">
      <c r="U444" s="1"/>
    </row>
    <row r="445" spans="21:21" x14ac:dyDescent="0.2">
      <c r="U445" s="1"/>
    </row>
    <row r="446" spans="21:21" x14ac:dyDescent="0.2">
      <c r="U446" s="1"/>
    </row>
    <row r="447" spans="21:21" x14ac:dyDescent="0.2">
      <c r="U447" s="1"/>
    </row>
    <row r="448" spans="21:21" x14ac:dyDescent="0.2">
      <c r="U448" s="1"/>
    </row>
    <row r="449" spans="21:21" x14ac:dyDescent="0.2">
      <c r="U449" s="1"/>
    </row>
    <row r="450" spans="21:21" x14ac:dyDescent="0.2">
      <c r="U450" s="1"/>
    </row>
    <row r="451" spans="21:21" x14ac:dyDescent="0.2">
      <c r="U451" s="1"/>
    </row>
    <row r="452" spans="21:21" x14ac:dyDescent="0.2">
      <c r="U452" s="1"/>
    </row>
    <row r="453" spans="21:21" x14ac:dyDescent="0.2">
      <c r="U453" s="1"/>
    </row>
    <row r="454" spans="21:21" x14ac:dyDescent="0.2">
      <c r="U454" s="1"/>
    </row>
    <row r="455" spans="21:21" x14ac:dyDescent="0.2">
      <c r="U455" s="1"/>
    </row>
    <row r="456" spans="21:21" x14ac:dyDescent="0.2">
      <c r="U456" s="1"/>
    </row>
    <row r="457" spans="21:21" x14ac:dyDescent="0.2">
      <c r="U457" s="1"/>
    </row>
    <row r="458" spans="21:21" x14ac:dyDescent="0.2">
      <c r="U458" s="1"/>
    </row>
    <row r="459" spans="21:21" x14ac:dyDescent="0.2">
      <c r="U459" s="1"/>
    </row>
    <row r="460" spans="21:21" x14ac:dyDescent="0.2">
      <c r="U460" s="1"/>
    </row>
    <row r="461" spans="21:21" x14ac:dyDescent="0.2">
      <c r="U461" s="1"/>
    </row>
    <row r="462" spans="21:21" x14ac:dyDescent="0.2">
      <c r="U462" s="1"/>
    </row>
    <row r="463" spans="21:21" x14ac:dyDescent="0.2">
      <c r="U463" s="1"/>
    </row>
    <row r="464" spans="21:21" x14ac:dyDescent="0.2">
      <c r="U464" s="1"/>
    </row>
    <row r="465" spans="21:21" x14ac:dyDescent="0.2">
      <c r="U465" s="1"/>
    </row>
    <row r="466" spans="21:21" x14ac:dyDescent="0.2">
      <c r="U466" s="1"/>
    </row>
    <row r="467" spans="21:21" x14ac:dyDescent="0.2">
      <c r="U467" s="1"/>
    </row>
    <row r="468" spans="21:21" x14ac:dyDescent="0.2">
      <c r="U468" s="1"/>
    </row>
    <row r="469" spans="21:21" x14ac:dyDescent="0.2">
      <c r="U469" s="1"/>
    </row>
    <row r="470" spans="21:21" x14ac:dyDescent="0.2">
      <c r="U470" s="1"/>
    </row>
    <row r="471" spans="21:21" x14ac:dyDescent="0.2">
      <c r="U471" s="1"/>
    </row>
    <row r="472" spans="21:21" x14ac:dyDescent="0.2">
      <c r="U472" s="1"/>
    </row>
    <row r="473" spans="21:21" x14ac:dyDescent="0.2">
      <c r="U473" s="1"/>
    </row>
    <row r="474" spans="21:21" x14ac:dyDescent="0.2">
      <c r="U474" s="1"/>
    </row>
    <row r="475" spans="21:21" x14ac:dyDescent="0.2">
      <c r="U475" s="1"/>
    </row>
    <row r="476" spans="21:21" x14ac:dyDescent="0.2">
      <c r="U476" s="1"/>
    </row>
    <row r="477" spans="21:21" x14ac:dyDescent="0.2">
      <c r="U477" s="1"/>
    </row>
    <row r="478" spans="21:21" x14ac:dyDescent="0.2">
      <c r="U478" s="1"/>
    </row>
    <row r="479" spans="21:21" x14ac:dyDescent="0.2">
      <c r="U479" s="1"/>
    </row>
    <row r="480" spans="21:21" x14ac:dyDescent="0.2">
      <c r="U480" s="1"/>
    </row>
    <row r="481" spans="21:21" x14ac:dyDescent="0.2">
      <c r="U481" s="1"/>
    </row>
    <row r="482" spans="21:21" x14ac:dyDescent="0.2">
      <c r="U482" s="1"/>
    </row>
    <row r="483" spans="21:21" x14ac:dyDescent="0.2">
      <c r="U483" s="1"/>
    </row>
  </sheetData>
  <sortState xmlns:xlrd2="http://schemas.microsoft.com/office/spreadsheetml/2017/richdata2" columnSort="1" ref="C4:V22">
    <sortCondition descending="1" ref="C22:V22"/>
  </sortState>
  <mergeCells count="9">
    <mergeCell ref="A18:A19"/>
    <mergeCell ref="A14:A15"/>
    <mergeCell ref="A16:A17"/>
    <mergeCell ref="A10:A11"/>
    <mergeCell ref="A2:V2"/>
    <mergeCell ref="A6:A7"/>
    <mergeCell ref="A8:A9"/>
    <mergeCell ref="A12:A13"/>
    <mergeCell ref="A3:L3"/>
  </mergeCells>
  <pageMargins left="0.7" right="0.7" top="0.75" bottom="0.75" header="0.3" footer="0.3"/>
  <pageSetup paperSize="5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6790-9474-4E16-9E98-EE16BF2B5695}">
  <dimension ref="A1:BI38"/>
  <sheetViews>
    <sheetView showGridLines="0" zoomScaleNormal="100" workbookViewId="0">
      <pane xSplit="3" ySplit="4" topLeftCell="AQ5" activePane="bottomRight" state="frozen"/>
      <selection pane="topRight" activeCell="D1" sqref="D1"/>
      <selection pane="bottomLeft" activeCell="A5" sqref="A5"/>
      <selection pane="bottomRight" activeCell="AQ10" sqref="AQ10"/>
    </sheetView>
  </sheetViews>
  <sheetFormatPr defaultColWidth="9.5703125" defaultRowHeight="14.25" x14ac:dyDescent="0.2"/>
  <cols>
    <col min="1" max="1" width="21.42578125" style="15" customWidth="1"/>
    <col min="2" max="2" width="65.7109375" style="15" bestFit="1" customWidth="1"/>
    <col min="3" max="3" width="12.28515625" style="9" bestFit="1" customWidth="1"/>
    <col min="4" max="4" width="15" style="12" customWidth="1"/>
    <col min="5" max="5" width="17.5703125" style="13" customWidth="1"/>
    <col min="6" max="6" width="14" style="13" customWidth="1"/>
    <col min="7" max="7" width="17.5703125" style="14" customWidth="1"/>
    <col min="8" max="8" width="16.140625" style="12" customWidth="1"/>
    <col min="9" max="9" width="12.5703125" style="12" customWidth="1"/>
    <col min="10" max="10" width="9.42578125" style="12" customWidth="1"/>
    <col min="11" max="11" width="6" style="12" customWidth="1"/>
    <col min="12" max="12" width="26.42578125" style="11" customWidth="1"/>
    <col min="13" max="13" width="11.5703125" style="12" customWidth="1"/>
    <col min="14" max="14" width="22.42578125" style="12" customWidth="1"/>
    <col min="15" max="15" width="26.42578125" style="11" customWidth="1"/>
    <col min="16" max="16" width="12.42578125" style="13" customWidth="1"/>
    <col min="17" max="17" width="19.42578125" style="12" customWidth="1"/>
    <col min="18" max="18" width="12.140625" style="12" customWidth="1"/>
    <col min="19" max="19" width="9.42578125" style="11" customWidth="1"/>
    <col min="20" max="20" width="6" style="11" customWidth="1"/>
    <col min="21" max="21" width="19.5703125" style="13" customWidth="1"/>
    <col min="22" max="22" width="22.5703125" style="13" customWidth="1"/>
    <col min="23" max="23" width="26.5703125" style="13" customWidth="1"/>
    <col min="24" max="24" width="12.85546875" style="12" customWidth="1"/>
    <col min="25" max="25" width="9.140625" style="12" customWidth="1"/>
    <col min="26" max="26" width="6" style="12" customWidth="1"/>
    <col min="27" max="27" width="21.42578125" style="14" customWidth="1"/>
    <col min="28" max="28" width="19" style="13" customWidth="1"/>
    <col min="29" max="29" width="23.42578125" style="13" customWidth="1"/>
    <col min="30" max="30" width="11.85546875" style="12" customWidth="1"/>
    <col min="31" max="31" width="9.140625" style="12" customWidth="1"/>
    <col min="32" max="32" width="6" style="12" customWidth="1"/>
    <col min="33" max="33" width="18.85546875" style="10" customWidth="1"/>
    <col min="34" max="34" width="9.5703125" style="11" customWidth="1"/>
    <col min="35" max="35" width="10.42578125" style="10" bestFit="1" customWidth="1"/>
    <col min="36" max="36" width="9.42578125" style="11" customWidth="1"/>
    <col min="37" max="37" width="10.42578125" style="11" bestFit="1" customWidth="1"/>
    <col min="38" max="38" width="9.42578125" style="11" customWidth="1"/>
    <col min="39" max="39" width="10.42578125" style="11" bestFit="1" customWidth="1"/>
    <col min="40" max="40" width="9.42578125" style="11" customWidth="1"/>
    <col min="41" max="41" width="10.42578125" style="11" bestFit="1" customWidth="1"/>
    <col min="42" max="42" width="4" style="11" customWidth="1"/>
    <col min="43" max="43" width="22.5703125" style="11" bestFit="1" customWidth="1"/>
    <col min="44" max="44" width="9.42578125" style="8" customWidth="1"/>
    <col min="45" max="45" width="10.42578125" style="8" bestFit="1" customWidth="1"/>
    <col min="46" max="46" width="10" style="8" customWidth="1"/>
    <col min="47" max="47" width="11.5703125" style="8" customWidth="1"/>
    <col min="48" max="48" width="10.42578125" style="8" customWidth="1"/>
    <col min="49" max="49" width="10.42578125" style="8" bestFit="1" customWidth="1"/>
    <col min="50" max="50" width="9.5703125" style="8" customWidth="1"/>
    <col min="51" max="51" width="10.42578125" style="8" bestFit="1" customWidth="1"/>
    <col min="52" max="52" width="14.140625" style="11" customWidth="1"/>
    <col min="53" max="53" width="9.42578125" style="11" bestFit="1" customWidth="1"/>
    <col min="54" max="54" width="6" style="11" bestFit="1" customWidth="1"/>
    <col min="55" max="55" width="27.5703125" style="11" customWidth="1"/>
    <col min="56" max="56" width="28.140625" style="11" customWidth="1"/>
    <col min="57" max="57" width="19.42578125" style="11" customWidth="1"/>
    <col min="58" max="58" width="27.5703125" style="11" customWidth="1"/>
    <col min="59" max="59" width="12.42578125" style="11" customWidth="1"/>
    <col min="60" max="60" width="9.140625" style="11" bestFit="1" customWidth="1"/>
    <col min="61" max="61" width="6" style="11" bestFit="1" customWidth="1"/>
    <col min="62" max="16384" width="9.5703125" style="8"/>
  </cols>
  <sheetData>
    <row r="1" spans="1:61" ht="31.5" customHeight="1" x14ac:dyDescent="0.2">
      <c r="A1" s="218" t="s">
        <v>21</v>
      </c>
      <c r="B1" s="218"/>
      <c r="C1" s="219"/>
      <c r="D1" s="222" t="s">
        <v>22</v>
      </c>
      <c r="E1" s="223"/>
      <c r="F1" s="223"/>
      <c r="G1" s="223"/>
      <c r="H1" s="223"/>
      <c r="I1" s="224"/>
      <c r="J1" s="58"/>
      <c r="K1" s="58"/>
      <c r="L1" s="227" t="s">
        <v>23</v>
      </c>
      <c r="M1" s="228"/>
      <c r="N1" s="228"/>
      <c r="O1" s="228"/>
      <c r="P1" s="228"/>
      <c r="Q1" s="228"/>
      <c r="R1" s="228"/>
      <c r="U1" s="231" t="s">
        <v>24</v>
      </c>
      <c r="V1" s="232"/>
      <c r="W1" s="232"/>
      <c r="X1" s="233"/>
      <c r="AA1" s="237" t="s">
        <v>25</v>
      </c>
      <c r="AB1" s="222"/>
      <c r="AC1" s="222"/>
      <c r="AD1" s="238"/>
      <c r="AG1" s="209" t="s">
        <v>26</v>
      </c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1"/>
      <c r="BC1" s="212" t="s">
        <v>17</v>
      </c>
      <c r="BD1" s="213"/>
      <c r="BE1" s="213"/>
      <c r="BF1" s="213"/>
      <c r="BG1" s="214"/>
      <c r="BH1" s="16"/>
      <c r="BI1" s="56"/>
    </row>
    <row r="2" spans="1:61" ht="23.25" customHeight="1" x14ac:dyDescent="0.2">
      <c r="A2" s="220"/>
      <c r="B2" s="220"/>
      <c r="C2" s="221"/>
      <c r="D2" s="225"/>
      <c r="E2" s="225"/>
      <c r="F2" s="225"/>
      <c r="G2" s="225"/>
      <c r="H2" s="225"/>
      <c r="I2" s="226"/>
      <c r="J2" s="240"/>
      <c r="K2" s="240"/>
      <c r="L2" s="229"/>
      <c r="M2" s="230"/>
      <c r="N2" s="230"/>
      <c r="O2" s="230"/>
      <c r="P2" s="230"/>
      <c r="Q2" s="230"/>
      <c r="R2" s="230"/>
      <c r="U2" s="234"/>
      <c r="V2" s="235"/>
      <c r="W2" s="235"/>
      <c r="X2" s="236"/>
      <c r="AA2" s="229"/>
      <c r="AB2" s="230"/>
      <c r="AC2" s="230"/>
      <c r="AD2" s="239"/>
      <c r="AG2" s="208" t="s">
        <v>27</v>
      </c>
      <c r="AH2" s="208"/>
      <c r="AI2" s="208"/>
      <c r="AJ2" s="208"/>
      <c r="AK2" s="208"/>
      <c r="AL2" s="208"/>
      <c r="AM2" s="208"/>
      <c r="AN2" s="208"/>
      <c r="AO2" s="208"/>
      <c r="AP2" s="57"/>
      <c r="AQ2" s="208" t="s">
        <v>28</v>
      </c>
      <c r="AR2" s="208"/>
      <c r="AS2" s="208"/>
      <c r="AT2" s="208"/>
      <c r="AU2" s="208"/>
      <c r="AV2" s="208"/>
      <c r="AW2" s="208"/>
      <c r="AX2" s="208"/>
      <c r="AY2" s="208"/>
      <c r="AZ2" s="208"/>
      <c r="BC2" s="215"/>
      <c r="BD2" s="216"/>
      <c r="BE2" s="216"/>
      <c r="BF2" s="216"/>
      <c r="BG2" s="217"/>
      <c r="BI2" s="56"/>
    </row>
    <row r="3" spans="1:61" s="45" customFormat="1" ht="96" x14ac:dyDescent="0.2">
      <c r="A3" s="51" t="s">
        <v>29</v>
      </c>
      <c r="B3" s="51" t="s">
        <v>30</v>
      </c>
      <c r="C3" s="52" t="s">
        <v>31</v>
      </c>
      <c r="D3" s="47" t="s">
        <v>32</v>
      </c>
      <c r="E3" s="55" t="s">
        <v>33</v>
      </c>
      <c r="F3" s="47" t="s">
        <v>34</v>
      </c>
      <c r="G3" s="47" t="s">
        <v>35</v>
      </c>
      <c r="H3" s="47" t="s">
        <v>36</v>
      </c>
      <c r="I3" s="47" t="s">
        <v>37</v>
      </c>
      <c r="J3" s="36"/>
      <c r="K3" s="36"/>
      <c r="L3" s="2" t="s">
        <v>38</v>
      </c>
      <c r="M3" s="2" t="s">
        <v>39</v>
      </c>
      <c r="N3" s="2" t="s">
        <v>40</v>
      </c>
      <c r="O3" s="2" t="s">
        <v>41</v>
      </c>
      <c r="P3" s="5" t="s">
        <v>42</v>
      </c>
      <c r="Q3" s="2" t="s">
        <v>43</v>
      </c>
      <c r="R3" s="47" t="s">
        <v>37</v>
      </c>
      <c r="S3" s="36" t="s">
        <v>44</v>
      </c>
      <c r="T3" s="36" t="s">
        <v>10</v>
      </c>
      <c r="U3" s="4" t="s">
        <v>119</v>
      </c>
      <c r="V3" s="4" t="s">
        <v>45</v>
      </c>
      <c r="W3" s="4" t="s">
        <v>46</v>
      </c>
      <c r="X3" s="47" t="s">
        <v>47</v>
      </c>
      <c r="Y3" s="36" t="s">
        <v>44</v>
      </c>
      <c r="Z3" s="36" t="s">
        <v>10</v>
      </c>
      <c r="AA3" s="47" t="s">
        <v>109</v>
      </c>
      <c r="AB3" s="47" t="s">
        <v>110</v>
      </c>
      <c r="AC3" s="47" t="s">
        <v>111</v>
      </c>
      <c r="AD3" s="47" t="s">
        <v>113</v>
      </c>
      <c r="AE3" s="36" t="s">
        <v>44</v>
      </c>
      <c r="AF3" s="36" t="s">
        <v>10</v>
      </c>
      <c r="AG3" s="52" t="s">
        <v>118</v>
      </c>
      <c r="AH3" s="54" t="s">
        <v>48</v>
      </c>
      <c r="AI3" s="50" t="s">
        <v>49</v>
      </c>
      <c r="AJ3" s="54" t="s">
        <v>50</v>
      </c>
      <c r="AK3" s="50" t="s">
        <v>49</v>
      </c>
      <c r="AL3" s="54" t="s">
        <v>51</v>
      </c>
      <c r="AM3" s="50" t="s">
        <v>49</v>
      </c>
      <c r="AN3" s="54" t="s">
        <v>52</v>
      </c>
      <c r="AO3" s="50" t="s">
        <v>49</v>
      </c>
      <c r="AP3" s="70"/>
      <c r="AQ3" s="52" t="s">
        <v>53</v>
      </c>
      <c r="AR3" s="51" t="s">
        <v>48</v>
      </c>
      <c r="AS3" s="50" t="s">
        <v>54</v>
      </c>
      <c r="AT3" s="51" t="s">
        <v>50</v>
      </c>
      <c r="AU3" s="50" t="s">
        <v>54</v>
      </c>
      <c r="AV3" s="51" t="s">
        <v>51</v>
      </c>
      <c r="AW3" s="50" t="s">
        <v>54</v>
      </c>
      <c r="AX3" s="51" t="s">
        <v>52</v>
      </c>
      <c r="AY3" s="50" t="s">
        <v>54</v>
      </c>
      <c r="AZ3" s="47" t="s">
        <v>115</v>
      </c>
      <c r="BA3" s="36" t="s">
        <v>44</v>
      </c>
      <c r="BB3" s="36" t="s">
        <v>10</v>
      </c>
      <c r="BC3" s="6" t="s">
        <v>107</v>
      </c>
      <c r="BD3" s="6" t="s">
        <v>108</v>
      </c>
      <c r="BE3" s="6" t="s">
        <v>55</v>
      </c>
      <c r="BF3" s="6" t="s">
        <v>56</v>
      </c>
      <c r="BG3" s="6" t="s">
        <v>114</v>
      </c>
      <c r="BH3" s="49" t="s">
        <v>44</v>
      </c>
      <c r="BI3" s="48" t="s">
        <v>10</v>
      </c>
    </row>
    <row r="4" spans="1:61" s="45" customFormat="1" ht="25.5" customHeight="1" x14ac:dyDescent="0.2">
      <c r="A4" s="51"/>
      <c r="B4" s="51" t="s">
        <v>57</v>
      </c>
      <c r="C4" s="52"/>
      <c r="D4" s="47" t="s">
        <v>58</v>
      </c>
      <c r="E4" s="55" t="s">
        <v>59</v>
      </c>
      <c r="F4" s="47" t="s">
        <v>60</v>
      </c>
      <c r="G4" s="47" t="s">
        <v>59</v>
      </c>
      <c r="H4" s="47" t="s">
        <v>60</v>
      </c>
      <c r="I4" s="47" t="s">
        <v>60</v>
      </c>
      <c r="J4" s="36" t="s">
        <v>44</v>
      </c>
      <c r="K4" s="36" t="s">
        <v>10</v>
      </c>
      <c r="L4" s="2" t="s">
        <v>61</v>
      </c>
      <c r="M4" s="2" t="s">
        <v>62</v>
      </c>
      <c r="N4" s="2" t="s">
        <v>63</v>
      </c>
      <c r="O4" s="2" t="s">
        <v>64</v>
      </c>
      <c r="P4" s="5" t="s">
        <v>65</v>
      </c>
      <c r="Q4" s="47" t="s">
        <v>60</v>
      </c>
      <c r="R4" s="47" t="s">
        <v>60</v>
      </c>
      <c r="S4" s="36"/>
      <c r="T4" s="36"/>
      <c r="U4" s="4" t="s">
        <v>117</v>
      </c>
      <c r="V4" s="4" t="s">
        <v>117</v>
      </c>
      <c r="W4" s="4" t="s">
        <v>117</v>
      </c>
      <c r="X4" s="47" t="s">
        <v>60</v>
      </c>
      <c r="Y4" s="36"/>
      <c r="Z4" s="36"/>
      <c r="AA4" s="47" t="s">
        <v>66</v>
      </c>
      <c r="AB4" s="47" t="s">
        <v>67</v>
      </c>
      <c r="AC4" s="47" t="s">
        <v>60</v>
      </c>
      <c r="AD4" s="47" t="s">
        <v>60</v>
      </c>
      <c r="AE4" s="36"/>
      <c r="AF4" s="36"/>
      <c r="AG4" s="52" t="s">
        <v>68</v>
      </c>
      <c r="AH4" s="54" t="s">
        <v>69</v>
      </c>
      <c r="AI4" s="50"/>
      <c r="AJ4" s="54" t="s">
        <v>69</v>
      </c>
      <c r="AK4" s="50"/>
      <c r="AL4" s="54" t="s">
        <v>69</v>
      </c>
      <c r="AM4" s="50"/>
      <c r="AN4" s="54" t="s">
        <v>69</v>
      </c>
      <c r="AO4" s="50"/>
      <c r="AP4" s="53"/>
      <c r="AQ4" s="52" t="s">
        <v>70</v>
      </c>
      <c r="AR4" s="51" t="s">
        <v>71</v>
      </c>
      <c r="AS4" s="50"/>
      <c r="AT4" s="51" t="s">
        <v>71</v>
      </c>
      <c r="AU4" s="50"/>
      <c r="AV4" s="51" t="s">
        <v>71</v>
      </c>
      <c r="AW4" s="50"/>
      <c r="AX4" s="51" t="s">
        <v>71</v>
      </c>
      <c r="AY4" s="50"/>
      <c r="AZ4" s="47" t="s">
        <v>60</v>
      </c>
      <c r="BA4" s="36"/>
      <c r="BB4" s="36"/>
      <c r="BC4" s="7" t="s">
        <v>72</v>
      </c>
      <c r="BD4" s="7" t="s">
        <v>73</v>
      </c>
      <c r="BE4" s="6" t="s">
        <v>60</v>
      </c>
      <c r="BF4" s="7" t="s">
        <v>73</v>
      </c>
      <c r="BG4" s="7" t="s">
        <v>60</v>
      </c>
      <c r="BH4" s="49"/>
      <c r="BI4" s="48"/>
    </row>
    <row r="5" spans="1:61" s="17" customFormat="1" ht="17.25" customHeight="1" x14ac:dyDescent="0.25">
      <c r="A5" s="109" t="s">
        <v>74</v>
      </c>
      <c r="B5" s="95" t="s">
        <v>96</v>
      </c>
      <c r="C5" s="25" t="s">
        <v>3</v>
      </c>
      <c r="D5" s="28">
        <v>7</v>
      </c>
      <c r="E5" s="28">
        <v>4</v>
      </c>
      <c r="F5" s="23">
        <f t="shared" ref="F5:F10" si="0">D5-E5</f>
        <v>3</v>
      </c>
      <c r="G5" s="28">
        <v>0</v>
      </c>
      <c r="H5" s="27">
        <f t="shared" ref="H5:H10" si="1">G5/F5</f>
        <v>0</v>
      </c>
      <c r="I5" s="69">
        <f t="shared" ref="I5:I10" si="2">VLOOKUP(H5,$J$5:$K$15,2,TRUE)</f>
        <v>0</v>
      </c>
      <c r="J5" s="36">
        <v>0</v>
      </c>
      <c r="K5" s="35">
        <v>0</v>
      </c>
      <c r="L5" s="82">
        <v>0</v>
      </c>
      <c r="M5" s="28">
        <v>42</v>
      </c>
      <c r="N5" s="29">
        <v>0</v>
      </c>
      <c r="O5" s="82">
        <v>0</v>
      </c>
      <c r="P5" s="28">
        <v>7</v>
      </c>
      <c r="Q5" s="27">
        <f t="shared" ref="Q5:Q10" si="3">SUM(L5+O5)/(M5+P5-N5)</f>
        <v>0</v>
      </c>
      <c r="R5" s="69">
        <f t="shared" ref="R5:R10" si="4">VLOOKUP(Q5,$S$5:$T$15,2,TRUE)</f>
        <v>0</v>
      </c>
      <c r="S5" s="36">
        <v>0</v>
      </c>
      <c r="T5" s="35">
        <v>0</v>
      </c>
      <c r="U5" s="3">
        <v>21</v>
      </c>
      <c r="V5" s="83">
        <v>18</v>
      </c>
      <c r="W5" s="130">
        <v>165.06</v>
      </c>
      <c r="X5" s="65">
        <f t="shared" ref="X5:X10" si="5">VLOOKUP(W5,$Y$5:$Z$8,2,TRUE)</f>
        <v>0</v>
      </c>
      <c r="Y5" s="43">
        <v>0</v>
      </c>
      <c r="Z5" s="42">
        <v>15</v>
      </c>
      <c r="AA5" s="23">
        <v>1</v>
      </c>
      <c r="AB5" s="23">
        <v>1</v>
      </c>
      <c r="AC5" s="44">
        <f t="shared" ref="AC5:AC10" si="6">SUM(AB5/AA5)</f>
        <v>1</v>
      </c>
      <c r="AD5" s="64">
        <f t="shared" ref="AD5:AD10" si="7">VLOOKUP(AC5,$AE$5:$AF$9,2,TRUE)</f>
        <v>0</v>
      </c>
      <c r="AE5" s="36">
        <v>0</v>
      </c>
      <c r="AF5" s="35">
        <v>20</v>
      </c>
      <c r="AG5" s="121">
        <v>37</v>
      </c>
      <c r="AH5" s="26">
        <v>33</v>
      </c>
      <c r="AI5" s="24">
        <f t="shared" ref="AI5:AI10" si="8">SUM(AH5/AG5)</f>
        <v>0.89189189189189189</v>
      </c>
      <c r="AJ5" s="26">
        <v>32</v>
      </c>
      <c r="AK5" s="24">
        <f t="shared" ref="AK5:AK10" si="9">SUM(AJ5/AG5)</f>
        <v>0.86486486486486491</v>
      </c>
      <c r="AL5" s="26">
        <v>24</v>
      </c>
      <c r="AM5" s="24">
        <f t="shared" ref="AM5:AM10" si="10">SUM(AL5/AG5)</f>
        <v>0.64864864864864868</v>
      </c>
      <c r="AN5" s="26">
        <v>33</v>
      </c>
      <c r="AO5" s="24">
        <f t="shared" ref="AO5:AO10" si="11">SUM(AN5/AG5)</f>
        <v>0.89189189189189189</v>
      </c>
      <c r="AP5" s="37"/>
      <c r="AQ5" s="121">
        <v>37</v>
      </c>
      <c r="AR5" s="26">
        <v>41</v>
      </c>
      <c r="AS5" s="24">
        <f t="shared" ref="AS5:AS10" si="12">SUM(AR5/AQ5)</f>
        <v>1.1081081081081081</v>
      </c>
      <c r="AT5" s="29">
        <v>42</v>
      </c>
      <c r="AU5" s="24">
        <f t="shared" ref="AU5:AU10" si="13">SUM(AT5/AQ5)</f>
        <v>1.1351351351351351</v>
      </c>
      <c r="AV5" s="29">
        <v>31</v>
      </c>
      <c r="AW5" s="24">
        <f t="shared" ref="AW5:AW10" si="14">SUM(AV5/AQ5)</f>
        <v>0.83783783783783783</v>
      </c>
      <c r="AX5" s="26">
        <v>41</v>
      </c>
      <c r="AY5" s="24">
        <f t="shared" ref="AY5:AY10" si="15">SUM(AX5/AQ5)</f>
        <v>1.1081081081081081</v>
      </c>
      <c r="AZ5" s="26">
        <v>10</v>
      </c>
      <c r="BA5" s="36" t="s">
        <v>75</v>
      </c>
      <c r="BB5" s="35">
        <v>15</v>
      </c>
      <c r="BC5" s="63">
        <v>6</v>
      </c>
      <c r="BD5" s="63">
        <v>5</v>
      </c>
      <c r="BE5" s="21">
        <f t="shared" ref="BE5:BE10" si="16">SUM(BD5/BC5)</f>
        <v>0.83333333333333337</v>
      </c>
      <c r="BF5" s="71" t="s">
        <v>116</v>
      </c>
      <c r="BG5" s="84">
        <f t="shared" ref="BG5:BG12" si="17">VLOOKUP(BE5,$BH$5:$BI$6,2,TRUE)</f>
        <v>0</v>
      </c>
      <c r="BH5" s="36">
        <v>0</v>
      </c>
      <c r="BI5" s="43">
        <v>0</v>
      </c>
    </row>
    <row r="6" spans="1:61" s="17" customFormat="1" ht="17.25" customHeight="1" x14ac:dyDescent="0.25">
      <c r="A6" s="109" t="s">
        <v>74</v>
      </c>
      <c r="B6" s="95" t="s">
        <v>95</v>
      </c>
      <c r="C6" s="25" t="s">
        <v>3</v>
      </c>
      <c r="D6" s="28">
        <v>13</v>
      </c>
      <c r="E6" s="28">
        <v>2</v>
      </c>
      <c r="F6" s="23">
        <f t="shared" si="0"/>
        <v>11</v>
      </c>
      <c r="G6" s="28">
        <v>1</v>
      </c>
      <c r="H6" s="27">
        <f t="shared" si="1"/>
        <v>9.0909090909090912E-2</v>
      </c>
      <c r="I6" s="69">
        <f t="shared" si="2"/>
        <v>0</v>
      </c>
      <c r="J6" s="36">
        <v>0.1</v>
      </c>
      <c r="K6" s="35">
        <v>2</v>
      </c>
      <c r="L6" s="82">
        <v>3</v>
      </c>
      <c r="M6" s="28">
        <v>88</v>
      </c>
      <c r="N6" s="29">
        <v>0</v>
      </c>
      <c r="O6" s="82">
        <v>0</v>
      </c>
      <c r="P6" s="28">
        <v>13</v>
      </c>
      <c r="Q6" s="27">
        <f t="shared" si="3"/>
        <v>2.9702970297029702E-2</v>
      </c>
      <c r="R6" s="69">
        <f t="shared" si="4"/>
        <v>0</v>
      </c>
      <c r="S6" s="36">
        <v>0.04</v>
      </c>
      <c r="T6" s="35">
        <v>2</v>
      </c>
      <c r="U6" s="3">
        <v>42</v>
      </c>
      <c r="V6" s="83">
        <v>37</v>
      </c>
      <c r="W6" s="130">
        <v>159.05000000000001</v>
      </c>
      <c r="X6" s="65">
        <f t="shared" si="5"/>
        <v>0</v>
      </c>
      <c r="Y6" s="43">
        <v>31</v>
      </c>
      <c r="Z6" s="42">
        <v>10</v>
      </c>
      <c r="AA6" s="23">
        <v>0</v>
      </c>
      <c r="AB6" s="23" t="s">
        <v>13</v>
      </c>
      <c r="AC6" s="23" t="s">
        <v>13</v>
      </c>
      <c r="AD6" s="23" t="s">
        <v>13</v>
      </c>
      <c r="AE6" s="36">
        <v>1.01E-2</v>
      </c>
      <c r="AF6" s="35">
        <v>15</v>
      </c>
      <c r="AG6" s="121">
        <v>38</v>
      </c>
      <c r="AH6" s="26">
        <v>65</v>
      </c>
      <c r="AI6" s="24">
        <f t="shared" si="8"/>
        <v>1.7105263157894737</v>
      </c>
      <c r="AJ6" s="26">
        <v>69</v>
      </c>
      <c r="AK6" s="24">
        <f t="shared" si="9"/>
        <v>1.8157894736842106</v>
      </c>
      <c r="AL6" s="26">
        <v>52</v>
      </c>
      <c r="AM6" s="24">
        <f t="shared" si="10"/>
        <v>1.368421052631579</v>
      </c>
      <c r="AN6" s="26">
        <v>58</v>
      </c>
      <c r="AO6" s="24">
        <f t="shared" si="11"/>
        <v>1.5263157894736843</v>
      </c>
      <c r="AP6" s="37"/>
      <c r="AQ6" s="121">
        <v>40</v>
      </c>
      <c r="AR6" s="26">
        <v>77</v>
      </c>
      <c r="AS6" s="24">
        <f t="shared" si="12"/>
        <v>1.925</v>
      </c>
      <c r="AT6" s="29">
        <v>82</v>
      </c>
      <c r="AU6" s="24">
        <f t="shared" si="13"/>
        <v>2.0499999999999998</v>
      </c>
      <c r="AV6" s="29">
        <v>60</v>
      </c>
      <c r="AW6" s="24">
        <f t="shared" si="14"/>
        <v>1.5</v>
      </c>
      <c r="AX6" s="26">
        <v>68</v>
      </c>
      <c r="AY6" s="24">
        <f t="shared" si="15"/>
        <v>1.7</v>
      </c>
      <c r="AZ6" s="26">
        <v>15</v>
      </c>
      <c r="BA6" s="36" t="s">
        <v>112</v>
      </c>
      <c r="BB6" s="35">
        <v>10</v>
      </c>
      <c r="BC6" s="63">
        <v>20</v>
      </c>
      <c r="BD6" s="63">
        <v>19</v>
      </c>
      <c r="BE6" s="21">
        <f t="shared" si="16"/>
        <v>0.95</v>
      </c>
      <c r="BF6" s="71" t="s">
        <v>116</v>
      </c>
      <c r="BG6" s="84">
        <f t="shared" si="17"/>
        <v>0</v>
      </c>
      <c r="BH6" s="36">
        <v>1</v>
      </c>
      <c r="BI6" s="43">
        <v>10</v>
      </c>
    </row>
    <row r="7" spans="1:61" s="16" customFormat="1" ht="15.75" customHeight="1" x14ac:dyDescent="0.25">
      <c r="A7" s="109" t="s">
        <v>76</v>
      </c>
      <c r="B7" s="122" t="s">
        <v>130</v>
      </c>
      <c r="C7" s="25" t="s">
        <v>3</v>
      </c>
      <c r="D7" s="23">
        <v>44</v>
      </c>
      <c r="E7" s="23">
        <v>8</v>
      </c>
      <c r="F7" s="23">
        <f t="shared" si="0"/>
        <v>36</v>
      </c>
      <c r="G7" s="25">
        <v>21</v>
      </c>
      <c r="H7" s="27">
        <f t="shared" si="1"/>
        <v>0.58333333333333337</v>
      </c>
      <c r="I7" s="69">
        <f t="shared" si="2"/>
        <v>10</v>
      </c>
      <c r="J7" s="36">
        <v>0.2</v>
      </c>
      <c r="K7" s="35">
        <v>4</v>
      </c>
      <c r="L7" s="82">
        <v>0</v>
      </c>
      <c r="M7" s="29">
        <v>314</v>
      </c>
      <c r="N7" s="29">
        <v>0</v>
      </c>
      <c r="O7" s="82">
        <v>1</v>
      </c>
      <c r="P7" s="28">
        <v>40</v>
      </c>
      <c r="Q7" s="27">
        <f t="shared" si="3"/>
        <v>2.8248587570621469E-3</v>
      </c>
      <c r="R7" s="69">
        <f t="shared" si="4"/>
        <v>0</v>
      </c>
      <c r="S7" s="46">
        <v>0.08</v>
      </c>
      <c r="T7" s="40">
        <v>4</v>
      </c>
      <c r="U7" s="60">
        <v>356</v>
      </c>
      <c r="V7" s="60">
        <v>351</v>
      </c>
      <c r="W7" s="130">
        <v>0.01</v>
      </c>
      <c r="X7" s="65">
        <f t="shared" si="5"/>
        <v>15</v>
      </c>
      <c r="Y7" s="43">
        <v>61</v>
      </c>
      <c r="Z7" s="42">
        <v>5</v>
      </c>
      <c r="AA7" s="26">
        <v>43</v>
      </c>
      <c r="AB7" s="28">
        <v>7</v>
      </c>
      <c r="AC7" s="44">
        <f t="shared" si="6"/>
        <v>0.16279069767441862</v>
      </c>
      <c r="AD7" s="64">
        <f t="shared" si="7"/>
        <v>0</v>
      </c>
      <c r="AE7" s="120">
        <v>3.0099999999999998E-2</v>
      </c>
      <c r="AF7" s="35">
        <v>10</v>
      </c>
      <c r="AG7" s="25">
        <v>200</v>
      </c>
      <c r="AH7" s="25">
        <v>250</v>
      </c>
      <c r="AI7" s="44">
        <f t="shared" si="8"/>
        <v>1.25</v>
      </c>
      <c r="AJ7" s="25">
        <v>224</v>
      </c>
      <c r="AK7" s="44">
        <f t="shared" si="9"/>
        <v>1.1200000000000001</v>
      </c>
      <c r="AL7" s="25">
        <v>262</v>
      </c>
      <c r="AM7" s="44">
        <f t="shared" si="10"/>
        <v>1.31</v>
      </c>
      <c r="AN7" s="25">
        <v>252</v>
      </c>
      <c r="AO7" s="44">
        <f t="shared" si="11"/>
        <v>1.26</v>
      </c>
      <c r="AP7" s="20"/>
      <c r="AQ7" s="25">
        <v>295</v>
      </c>
      <c r="AR7" s="25">
        <v>360</v>
      </c>
      <c r="AS7" s="44">
        <f t="shared" si="12"/>
        <v>1.2203389830508475</v>
      </c>
      <c r="AT7" s="30">
        <v>333</v>
      </c>
      <c r="AU7" s="44">
        <f t="shared" si="13"/>
        <v>1.1288135593220339</v>
      </c>
      <c r="AV7" s="30">
        <v>366</v>
      </c>
      <c r="AW7" s="44">
        <f t="shared" si="14"/>
        <v>1.2406779661016949</v>
      </c>
      <c r="AX7" s="25">
        <v>360</v>
      </c>
      <c r="AY7" s="44">
        <f t="shared" si="15"/>
        <v>1.2203389830508475</v>
      </c>
      <c r="AZ7" s="26">
        <v>15</v>
      </c>
      <c r="BA7" s="85" t="s">
        <v>77</v>
      </c>
      <c r="BB7" s="35">
        <v>6</v>
      </c>
      <c r="BC7" s="82">
        <v>26</v>
      </c>
      <c r="BD7" s="82">
        <v>26</v>
      </c>
      <c r="BE7" s="100">
        <f t="shared" si="16"/>
        <v>1</v>
      </c>
      <c r="BF7" s="101" t="s">
        <v>15</v>
      </c>
      <c r="BG7" s="84">
        <f t="shared" si="17"/>
        <v>10</v>
      </c>
      <c r="BH7" s="36"/>
      <c r="BI7" s="43"/>
    </row>
    <row r="8" spans="1:61" s="16" customFormat="1" ht="15.75" customHeight="1" x14ac:dyDescent="0.25">
      <c r="A8" s="109" t="s">
        <v>76</v>
      </c>
      <c r="B8" s="123" t="s">
        <v>93</v>
      </c>
      <c r="C8" s="25" t="s">
        <v>3</v>
      </c>
      <c r="D8" s="23">
        <v>6</v>
      </c>
      <c r="E8" s="23">
        <v>0</v>
      </c>
      <c r="F8" s="23">
        <f t="shared" si="0"/>
        <v>6</v>
      </c>
      <c r="G8" s="25">
        <v>6</v>
      </c>
      <c r="H8" s="27">
        <f t="shared" si="1"/>
        <v>1</v>
      </c>
      <c r="I8" s="69">
        <f t="shared" si="2"/>
        <v>20</v>
      </c>
      <c r="J8" s="36">
        <v>0.3</v>
      </c>
      <c r="K8" s="35">
        <v>6</v>
      </c>
      <c r="L8" s="82">
        <v>0</v>
      </c>
      <c r="M8" s="29">
        <v>18</v>
      </c>
      <c r="N8" s="29">
        <v>0</v>
      </c>
      <c r="O8" s="82">
        <v>0</v>
      </c>
      <c r="P8" s="28">
        <v>6</v>
      </c>
      <c r="Q8" s="27">
        <f t="shared" si="3"/>
        <v>0</v>
      </c>
      <c r="R8" s="69">
        <f t="shared" si="4"/>
        <v>0</v>
      </c>
      <c r="S8" s="36">
        <v>0.12</v>
      </c>
      <c r="T8" s="35">
        <v>6</v>
      </c>
      <c r="U8" s="60">
        <v>5</v>
      </c>
      <c r="V8" s="60">
        <v>5</v>
      </c>
      <c r="W8" s="130">
        <v>12.8</v>
      </c>
      <c r="X8" s="65">
        <f t="shared" si="5"/>
        <v>15</v>
      </c>
      <c r="Y8" s="43">
        <v>90</v>
      </c>
      <c r="Z8" s="42">
        <v>0</v>
      </c>
      <c r="AA8" s="26">
        <v>3</v>
      </c>
      <c r="AB8" s="28">
        <v>2</v>
      </c>
      <c r="AC8" s="44">
        <f t="shared" si="6"/>
        <v>0.66666666666666663</v>
      </c>
      <c r="AD8" s="64">
        <f t="shared" si="7"/>
        <v>0</v>
      </c>
      <c r="AE8" s="120">
        <v>5.0099999999999999E-2</v>
      </c>
      <c r="AF8" s="35">
        <v>5</v>
      </c>
      <c r="AG8" s="25">
        <v>18</v>
      </c>
      <c r="AH8" s="25">
        <v>15</v>
      </c>
      <c r="AI8" s="44">
        <f t="shared" si="8"/>
        <v>0.83333333333333337</v>
      </c>
      <c r="AJ8" s="25">
        <v>15</v>
      </c>
      <c r="AK8" s="44">
        <f t="shared" si="9"/>
        <v>0.83333333333333337</v>
      </c>
      <c r="AL8" s="25">
        <v>15</v>
      </c>
      <c r="AM8" s="44">
        <f t="shared" si="10"/>
        <v>0.83333333333333337</v>
      </c>
      <c r="AN8" s="25">
        <v>15</v>
      </c>
      <c r="AO8" s="44">
        <f t="shared" si="11"/>
        <v>0.83333333333333337</v>
      </c>
      <c r="AP8" s="20"/>
      <c r="AQ8" s="25">
        <v>20</v>
      </c>
      <c r="AR8" s="25">
        <v>37</v>
      </c>
      <c r="AS8" s="44">
        <f t="shared" si="12"/>
        <v>1.85</v>
      </c>
      <c r="AT8" s="30">
        <v>37</v>
      </c>
      <c r="AU8" s="44">
        <f t="shared" si="13"/>
        <v>1.85</v>
      </c>
      <c r="AV8" s="30">
        <v>37</v>
      </c>
      <c r="AW8" s="44">
        <f t="shared" si="14"/>
        <v>1.85</v>
      </c>
      <c r="AX8" s="25">
        <v>37</v>
      </c>
      <c r="AY8" s="44">
        <f t="shared" si="15"/>
        <v>1.85</v>
      </c>
      <c r="AZ8" s="26">
        <v>15</v>
      </c>
      <c r="BA8" s="85" t="s">
        <v>78</v>
      </c>
      <c r="BB8" s="35">
        <v>2</v>
      </c>
      <c r="BC8" s="22">
        <v>5</v>
      </c>
      <c r="BD8" s="22">
        <v>5</v>
      </c>
      <c r="BE8" s="21">
        <f t="shared" si="16"/>
        <v>1</v>
      </c>
      <c r="BF8" s="71" t="s">
        <v>15</v>
      </c>
      <c r="BG8" s="84">
        <f t="shared" si="17"/>
        <v>10</v>
      </c>
      <c r="BH8" s="36"/>
      <c r="BI8" s="43"/>
    </row>
    <row r="9" spans="1:61" s="16" customFormat="1" ht="15.75" customHeight="1" x14ac:dyDescent="0.25">
      <c r="A9" s="109" t="s">
        <v>81</v>
      </c>
      <c r="B9" s="124" t="s">
        <v>82</v>
      </c>
      <c r="C9" s="25" t="s">
        <v>3</v>
      </c>
      <c r="D9" s="23">
        <v>22</v>
      </c>
      <c r="E9" s="23">
        <v>0</v>
      </c>
      <c r="F9" s="23">
        <f t="shared" si="0"/>
        <v>22</v>
      </c>
      <c r="G9" s="25">
        <v>22</v>
      </c>
      <c r="H9" s="27">
        <f t="shared" si="1"/>
        <v>1</v>
      </c>
      <c r="I9" s="69">
        <f t="shared" si="2"/>
        <v>20</v>
      </c>
      <c r="J9" s="46">
        <v>0.4</v>
      </c>
      <c r="K9" s="40">
        <v>8</v>
      </c>
      <c r="L9" s="82">
        <v>4</v>
      </c>
      <c r="M9" s="29">
        <v>14</v>
      </c>
      <c r="N9" s="29">
        <v>0</v>
      </c>
      <c r="O9" s="82">
        <v>6</v>
      </c>
      <c r="P9" s="28">
        <v>22</v>
      </c>
      <c r="Q9" s="27">
        <f t="shared" si="3"/>
        <v>0.27777777777777779</v>
      </c>
      <c r="R9" s="69">
        <f t="shared" si="4"/>
        <v>12</v>
      </c>
      <c r="S9" s="36">
        <v>0.16</v>
      </c>
      <c r="T9" s="35">
        <v>8</v>
      </c>
      <c r="U9" s="60">
        <v>5</v>
      </c>
      <c r="V9" s="60">
        <v>5</v>
      </c>
      <c r="W9" s="130">
        <v>9.4</v>
      </c>
      <c r="X9" s="65">
        <f t="shared" si="5"/>
        <v>15</v>
      </c>
      <c r="Y9" s="43"/>
      <c r="Z9" s="42"/>
      <c r="AA9" s="26">
        <v>1</v>
      </c>
      <c r="AB9" s="28">
        <v>0</v>
      </c>
      <c r="AC9" s="44">
        <f t="shared" si="6"/>
        <v>0</v>
      </c>
      <c r="AD9" s="64">
        <f t="shared" si="7"/>
        <v>20</v>
      </c>
      <c r="AE9" s="120">
        <v>8.0100000000000005E-2</v>
      </c>
      <c r="AF9" s="35">
        <v>0</v>
      </c>
      <c r="AG9" s="25">
        <v>16</v>
      </c>
      <c r="AH9" s="25">
        <v>10</v>
      </c>
      <c r="AI9" s="24">
        <f t="shared" si="8"/>
        <v>0.625</v>
      </c>
      <c r="AJ9" s="25">
        <v>13</v>
      </c>
      <c r="AK9" s="24">
        <f t="shared" si="9"/>
        <v>0.8125</v>
      </c>
      <c r="AL9" s="25">
        <v>14</v>
      </c>
      <c r="AM9" s="24">
        <f t="shared" si="10"/>
        <v>0.875</v>
      </c>
      <c r="AN9" s="25">
        <v>12</v>
      </c>
      <c r="AO9" s="44">
        <f t="shared" si="11"/>
        <v>0.75</v>
      </c>
      <c r="AP9" s="20"/>
      <c r="AQ9" s="25">
        <v>18</v>
      </c>
      <c r="AR9" s="25">
        <v>21</v>
      </c>
      <c r="AS9" s="44">
        <f t="shared" si="12"/>
        <v>1.1666666666666667</v>
      </c>
      <c r="AT9" s="30">
        <v>23</v>
      </c>
      <c r="AU9" s="44">
        <f t="shared" si="13"/>
        <v>1.2777777777777777</v>
      </c>
      <c r="AV9" s="30">
        <v>31</v>
      </c>
      <c r="AW9" s="44">
        <f t="shared" si="14"/>
        <v>1.7222222222222223</v>
      </c>
      <c r="AX9" s="25">
        <v>23</v>
      </c>
      <c r="AY9" s="44">
        <f t="shared" si="15"/>
        <v>1.2777777777777777</v>
      </c>
      <c r="AZ9" s="26">
        <v>15</v>
      </c>
      <c r="BA9" s="85" t="s">
        <v>80</v>
      </c>
      <c r="BB9" s="35">
        <v>0</v>
      </c>
      <c r="BC9" s="22">
        <v>8</v>
      </c>
      <c r="BD9" s="22">
        <v>8</v>
      </c>
      <c r="BE9" s="21">
        <f t="shared" si="16"/>
        <v>1</v>
      </c>
      <c r="BF9" s="71" t="s">
        <v>15</v>
      </c>
      <c r="BG9" s="84">
        <f t="shared" si="17"/>
        <v>10</v>
      </c>
      <c r="BH9" s="36"/>
      <c r="BI9" s="43"/>
    </row>
    <row r="10" spans="1:61" s="16" customFormat="1" ht="15.75" customHeight="1" x14ac:dyDescent="0.25">
      <c r="A10" s="109" t="s">
        <v>79</v>
      </c>
      <c r="B10" s="95" t="s">
        <v>94</v>
      </c>
      <c r="C10" s="25" t="s">
        <v>3</v>
      </c>
      <c r="D10" s="28">
        <v>51</v>
      </c>
      <c r="E10" s="28">
        <v>1</v>
      </c>
      <c r="F10" s="23">
        <f t="shared" si="0"/>
        <v>50</v>
      </c>
      <c r="G10" s="28">
        <v>17</v>
      </c>
      <c r="H10" s="27">
        <f t="shared" si="1"/>
        <v>0.34</v>
      </c>
      <c r="I10" s="69">
        <f t="shared" si="2"/>
        <v>6</v>
      </c>
      <c r="J10" s="46">
        <v>0.5</v>
      </c>
      <c r="K10" s="40">
        <v>10</v>
      </c>
      <c r="L10" s="82">
        <v>1</v>
      </c>
      <c r="M10" s="29">
        <v>114</v>
      </c>
      <c r="N10" s="29">
        <v>65</v>
      </c>
      <c r="O10" s="82">
        <v>2</v>
      </c>
      <c r="P10" s="28">
        <v>46</v>
      </c>
      <c r="Q10" s="27">
        <f t="shared" si="3"/>
        <v>3.1578947368421054E-2</v>
      </c>
      <c r="R10" s="69">
        <f t="shared" si="4"/>
        <v>0</v>
      </c>
      <c r="S10" s="36">
        <v>0.2</v>
      </c>
      <c r="T10" s="35">
        <v>10</v>
      </c>
      <c r="U10" s="3">
        <v>49</v>
      </c>
      <c r="V10" s="83">
        <v>25</v>
      </c>
      <c r="W10" s="130">
        <v>82.64</v>
      </c>
      <c r="X10" s="65">
        <f t="shared" si="5"/>
        <v>5</v>
      </c>
      <c r="Y10" s="43"/>
      <c r="Z10" s="42"/>
      <c r="AA10" s="28">
        <v>5</v>
      </c>
      <c r="AB10" s="28">
        <v>2</v>
      </c>
      <c r="AC10" s="44">
        <f t="shared" si="6"/>
        <v>0.4</v>
      </c>
      <c r="AD10" s="64">
        <f t="shared" si="7"/>
        <v>0</v>
      </c>
      <c r="AE10" s="36"/>
      <c r="AF10" s="35"/>
      <c r="AG10" s="25">
        <v>50</v>
      </c>
      <c r="AH10" s="26">
        <v>53</v>
      </c>
      <c r="AI10" s="44">
        <f t="shared" si="8"/>
        <v>1.06</v>
      </c>
      <c r="AJ10" s="26">
        <v>49</v>
      </c>
      <c r="AK10" s="44">
        <f t="shared" si="9"/>
        <v>0.98</v>
      </c>
      <c r="AL10" s="26">
        <v>50</v>
      </c>
      <c r="AM10" s="44">
        <f t="shared" si="10"/>
        <v>1</v>
      </c>
      <c r="AN10" s="26">
        <v>57</v>
      </c>
      <c r="AO10" s="44">
        <f t="shared" si="11"/>
        <v>1.1399999999999999</v>
      </c>
      <c r="AP10" s="37"/>
      <c r="AQ10" s="121">
        <v>125</v>
      </c>
      <c r="AR10" s="121">
        <v>74</v>
      </c>
      <c r="AS10" s="44">
        <f t="shared" si="12"/>
        <v>0.59199999999999997</v>
      </c>
      <c r="AT10" s="29">
        <v>71</v>
      </c>
      <c r="AU10" s="44">
        <f t="shared" si="13"/>
        <v>0.56799999999999995</v>
      </c>
      <c r="AV10" s="29">
        <v>68</v>
      </c>
      <c r="AW10" s="44">
        <f t="shared" si="14"/>
        <v>0.54400000000000004</v>
      </c>
      <c r="AX10" s="26">
        <v>78</v>
      </c>
      <c r="AY10" s="44">
        <f t="shared" si="15"/>
        <v>0.624</v>
      </c>
      <c r="AZ10" s="26">
        <v>10</v>
      </c>
      <c r="BA10" s="20"/>
      <c r="BB10" s="20"/>
      <c r="BC10" s="22">
        <v>60</v>
      </c>
      <c r="BD10" s="22">
        <v>60</v>
      </c>
      <c r="BE10" s="21">
        <f t="shared" si="16"/>
        <v>1</v>
      </c>
      <c r="BF10" s="71" t="s">
        <v>15</v>
      </c>
      <c r="BG10" s="26">
        <f t="shared" si="17"/>
        <v>10</v>
      </c>
      <c r="BH10" s="36"/>
      <c r="BI10" s="43"/>
    </row>
    <row r="11" spans="1:61" s="17" customFormat="1" ht="15.75" customHeight="1" x14ac:dyDescent="0.25">
      <c r="A11" s="16"/>
      <c r="C11" s="20"/>
      <c r="D11" s="41"/>
      <c r="E11" s="41"/>
      <c r="F11" s="41"/>
      <c r="G11" s="41"/>
      <c r="H11" s="72"/>
      <c r="I11" s="96"/>
      <c r="J11" s="36">
        <v>0.6</v>
      </c>
      <c r="K11" s="35">
        <v>12</v>
      </c>
      <c r="L11" s="129"/>
      <c r="M11" s="92"/>
      <c r="N11" s="92"/>
      <c r="O11" s="129"/>
      <c r="P11" s="91"/>
      <c r="Q11" s="72"/>
      <c r="R11" s="96"/>
      <c r="S11" s="36">
        <v>0.24</v>
      </c>
      <c r="T11" s="35">
        <v>12</v>
      </c>
      <c r="V11" s="86"/>
      <c r="W11" s="131"/>
      <c r="X11" s="86"/>
      <c r="Y11" s="43"/>
      <c r="Z11" s="42"/>
      <c r="AA11" s="16"/>
      <c r="AB11" s="16"/>
      <c r="AE11" s="36"/>
      <c r="AF11" s="35"/>
      <c r="AO11" s="31"/>
      <c r="AP11" s="20"/>
      <c r="AS11" s="31"/>
      <c r="AU11" s="31"/>
      <c r="AW11" s="31"/>
      <c r="AY11" s="31"/>
      <c r="AZ11" s="37"/>
      <c r="BA11" s="20"/>
      <c r="BB11" s="20"/>
      <c r="BG11" s="37"/>
      <c r="BH11" s="36"/>
      <c r="BI11" s="43"/>
    </row>
    <row r="12" spans="1:61" s="17" customFormat="1" ht="15.75" customHeight="1" x14ac:dyDescent="0.25">
      <c r="A12" s="109" t="s">
        <v>74</v>
      </c>
      <c r="B12" s="125" t="s">
        <v>104</v>
      </c>
      <c r="C12" s="25" t="s">
        <v>4</v>
      </c>
      <c r="D12" s="23">
        <v>11</v>
      </c>
      <c r="E12" s="23">
        <v>0</v>
      </c>
      <c r="F12" s="23">
        <f t="shared" ref="F12:F20" si="18">D12-E12</f>
        <v>11</v>
      </c>
      <c r="G12" s="23">
        <v>9</v>
      </c>
      <c r="H12" s="27">
        <f t="shared" ref="H12:H20" si="19">G12/F12</f>
        <v>0.81818181818181823</v>
      </c>
      <c r="I12" s="69">
        <f t="shared" ref="I12:I20" si="20">VLOOKUP(H12,$J$5:$K$15,2,TRUE)</f>
        <v>16</v>
      </c>
      <c r="J12" s="36">
        <v>0.7</v>
      </c>
      <c r="K12" s="35">
        <v>14</v>
      </c>
      <c r="L12" s="28">
        <v>8</v>
      </c>
      <c r="M12" s="29">
        <v>31</v>
      </c>
      <c r="N12" s="29">
        <v>11</v>
      </c>
      <c r="O12" s="82">
        <v>3</v>
      </c>
      <c r="P12" s="28">
        <v>8</v>
      </c>
      <c r="Q12" s="27">
        <f t="shared" ref="Q12:Q20" si="21">SUM(L12+O12)/(M12+P12-N12)</f>
        <v>0.39285714285714285</v>
      </c>
      <c r="R12" s="69">
        <f t="shared" ref="R12:R20" si="22">VLOOKUP(Q12,$S$5:$T$15,2,TRUE)</f>
        <v>18</v>
      </c>
      <c r="S12" s="36">
        <v>0.28000000000000003</v>
      </c>
      <c r="T12" s="35">
        <v>14</v>
      </c>
      <c r="U12" s="60">
        <v>9</v>
      </c>
      <c r="V12" s="59">
        <v>8</v>
      </c>
      <c r="W12" s="130">
        <v>205.13</v>
      </c>
      <c r="X12" s="65">
        <f t="shared" ref="X12:X20" si="23">VLOOKUP(W12,$Y$5:$Z$8,2,TRUE)</f>
        <v>0</v>
      </c>
      <c r="Y12" s="43"/>
      <c r="Z12" s="42"/>
      <c r="AA12" s="28">
        <v>15</v>
      </c>
      <c r="AB12" s="28">
        <v>6</v>
      </c>
      <c r="AC12" s="44">
        <f t="shared" ref="AC12:AC18" si="24">SUM(AB12/AA12)</f>
        <v>0.4</v>
      </c>
      <c r="AD12" s="64">
        <f t="shared" ref="AD12:AD18" si="25">VLOOKUP(AC12,$AE$5:$AF$9,2,TRUE)</f>
        <v>0</v>
      </c>
      <c r="AE12" s="36"/>
      <c r="AF12" s="35"/>
      <c r="AG12" s="25">
        <v>26</v>
      </c>
      <c r="AH12" s="23">
        <v>21</v>
      </c>
      <c r="AI12" s="44">
        <f t="shared" ref="AI12:AI20" si="26">SUM(AH12/AG12)</f>
        <v>0.80769230769230771</v>
      </c>
      <c r="AJ12" s="23">
        <v>23</v>
      </c>
      <c r="AK12" s="44">
        <f t="shared" ref="AK12:AK20" si="27">SUM(AJ12/AG12)</f>
        <v>0.88461538461538458</v>
      </c>
      <c r="AL12" s="23">
        <v>24</v>
      </c>
      <c r="AM12" s="44">
        <f t="shared" ref="AM12:AM20" si="28">SUM(AL12/AG12)</f>
        <v>0.92307692307692313</v>
      </c>
      <c r="AN12" s="23">
        <v>21</v>
      </c>
      <c r="AO12" s="44">
        <f t="shared" ref="AO12:AO20" si="29">SUM(AN12/AG12)</f>
        <v>0.80769230769230771</v>
      </c>
      <c r="AP12" s="20"/>
      <c r="AQ12" s="23">
        <v>26</v>
      </c>
      <c r="AR12" s="25">
        <v>34</v>
      </c>
      <c r="AS12" s="44">
        <f t="shared" ref="AS12:AS20" si="30">SUM(AR12/AQ12)</f>
        <v>1.3076923076923077</v>
      </c>
      <c r="AT12" s="25">
        <v>36</v>
      </c>
      <c r="AU12" s="44">
        <f t="shared" ref="AU12:AU20" si="31">SUM(AT12/AQ12)</f>
        <v>1.3846153846153846</v>
      </c>
      <c r="AV12" s="25">
        <v>40</v>
      </c>
      <c r="AW12" s="44">
        <f t="shared" ref="AW12:AW20" si="32">SUM(AV12/AQ12)</f>
        <v>1.5384615384615385</v>
      </c>
      <c r="AX12" s="25">
        <v>34</v>
      </c>
      <c r="AY12" s="44">
        <f t="shared" ref="AY12:AY20" si="33">SUM(AX12/AQ12)</f>
        <v>1.3076923076923077</v>
      </c>
      <c r="AZ12" s="26">
        <v>15</v>
      </c>
      <c r="BA12" s="20"/>
      <c r="BB12" s="20"/>
      <c r="BC12" s="23">
        <v>11</v>
      </c>
      <c r="BD12" s="23">
        <v>11</v>
      </c>
      <c r="BE12" s="21">
        <f>SUM(BD12/BC12)</f>
        <v>1</v>
      </c>
      <c r="BF12" s="66" t="s">
        <v>15</v>
      </c>
      <c r="BG12" s="26">
        <f t="shared" si="17"/>
        <v>10</v>
      </c>
      <c r="BH12" s="36"/>
      <c r="BI12" s="43"/>
    </row>
    <row r="13" spans="1:61" s="17" customFormat="1" ht="15.75" customHeight="1" x14ac:dyDescent="0.25">
      <c r="A13" s="109" t="s">
        <v>83</v>
      </c>
      <c r="B13" s="125" t="s">
        <v>99</v>
      </c>
      <c r="C13" s="25" t="s">
        <v>4</v>
      </c>
      <c r="D13" s="28">
        <v>60</v>
      </c>
      <c r="E13" s="28">
        <v>0</v>
      </c>
      <c r="F13" s="28">
        <f t="shared" si="18"/>
        <v>60</v>
      </c>
      <c r="G13" s="28">
        <v>53</v>
      </c>
      <c r="H13" s="27">
        <f t="shared" si="19"/>
        <v>0.8833333333333333</v>
      </c>
      <c r="I13" s="69">
        <f t="shared" si="20"/>
        <v>16</v>
      </c>
      <c r="J13" s="36">
        <v>0.8</v>
      </c>
      <c r="K13" s="35">
        <v>16</v>
      </c>
      <c r="L13" s="28">
        <v>1</v>
      </c>
      <c r="M13" s="29">
        <v>35</v>
      </c>
      <c r="N13" s="29">
        <v>33</v>
      </c>
      <c r="O13" s="82">
        <v>9</v>
      </c>
      <c r="P13" s="28">
        <v>25</v>
      </c>
      <c r="Q13" s="27">
        <f t="shared" si="21"/>
        <v>0.37037037037037035</v>
      </c>
      <c r="R13" s="69">
        <f t="shared" si="22"/>
        <v>18</v>
      </c>
      <c r="S13" s="36">
        <v>0.32</v>
      </c>
      <c r="T13" s="35">
        <v>16</v>
      </c>
      <c r="U13" s="60">
        <v>86</v>
      </c>
      <c r="V13" s="59">
        <v>86</v>
      </c>
      <c r="W13" s="130">
        <v>18.53</v>
      </c>
      <c r="X13" s="65">
        <f t="shared" si="23"/>
        <v>15</v>
      </c>
      <c r="Y13" s="43"/>
      <c r="Z13" s="42"/>
      <c r="AA13" s="28">
        <v>1</v>
      </c>
      <c r="AB13" s="28">
        <v>0</v>
      </c>
      <c r="AC13" s="44">
        <f t="shared" si="24"/>
        <v>0</v>
      </c>
      <c r="AD13" s="64">
        <f t="shared" si="25"/>
        <v>20</v>
      </c>
      <c r="AE13" s="36"/>
      <c r="AF13" s="35"/>
      <c r="AG13" s="25">
        <v>14</v>
      </c>
      <c r="AH13" s="23">
        <v>17</v>
      </c>
      <c r="AI13" s="44">
        <f t="shared" si="26"/>
        <v>1.2142857142857142</v>
      </c>
      <c r="AJ13" s="23">
        <v>28</v>
      </c>
      <c r="AK13" s="44">
        <f t="shared" si="27"/>
        <v>2</v>
      </c>
      <c r="AL13" s="23">
        <v>20</v>
      </c>
      <c r="AM13" s="44">
        <f t="shared" si="28"/>
        <v>1.4285714285714286</v>
      </c>
      <c r="AN13" s="23">
        <v>21</v>
      </c>
      <c r="AO13" s="44">
        <f t="shared" si="29"/>
        <v>1.5</v>
      </c>
      <c r="AP13" s="20"/>
      <c r="AQ13" s="23">
        <v>22</v>
      </c>
      <c r="AR13" s="25">
        <v>39</v>
      </c>
      <c r="AS13" s="44">
        <f t="shared" si="30"/>
        <v>1.7727272727272727</v>
      </c>
      <c r="AT13" s="25">
        <v>81</v>
      </c>
      <c r="AU13" s="44">
        <f t="shared" si="31"/>
        <v>3.6818181818181817</v>
      </c>
      <c r="AV13" s="25">
        <v>49</v>
      </c>
      <c r="AW13" s="44">
        <f t="shared" si="32"/>
        <v>2.2272727272727271</v>
      </c>
      <c r="AX13" s="25">
        <v>49</v>
      </c>
      <c r="AY13" s="44">
        <f t="shared" si="33"/>
        <v>2.2272727272727271</v>
      </c>
      <c r="AZ13" s="26">
        <v>15</v>
      </c>
      <c r="BA13" s="20"/>
      <c r="BB13" s="20"/>
      <c r="BC13" s="23" t="s">
        <v>12</v>
      </c>
      <c r="BD13" s="23" t="s">
        <v>12</v>
      </c>
      <c r="BE13" s="21" t="s">
        <v>12</v>
      </c>
      <c r="BF13" s="68" t="s">
        <v>12</v>
      </c>
      <c r="BG13" s="84" t="s">
        <v>12</v>
      </c>
      <c r="BH13" s="36"/>
      <c r="BI13" s="43"/>
    </row>
    <row r="14" spans="1:61" s="17" customFormat="1" ht="15.75" customHeight="1" x14ac:dyDescent="0.25">
      <c r="A14" s="109" t="s">
        <v>81</v>
      </c>
      <c r="B14" s="124" t="s">
        <v>97</v>
      </c>
      <c r="C14" s="25" t="s">
        <v>4</v>
      </c>
      <c r="D14" s="23">
        <v>204</v>
      </c>
      <c r="E14" s="23">
        <v>0</v>
      </c>
      <c r="F14" s="23">
        <f t="shared" si="18"/>
        <v>204</v>
      </c>
      <c r="G14" s="23">
        <v>194</v>
      </c>
      <c r="H14" s="27">
        <f t="shared" si="19"/>
        <v>0.9509803921568627</v>
      </c>
      <c r="I14" s="69">
        <f t="shared" si="20"/>
        <v>18</v>
      </c>
      <c r="J14" s="36">
        <v>0.9</v>
      </c>
      <c r="K14" s="35">
        <v>18</v>
      </c>
      <c r="L14" s="82">
        <v>0</v>
      </c>
      <c r="M14" s="29">
        <v>47</v>
      </c>
      <c r="N14" s="29">
        <v>47</v>
      </c>
      <c r="O14" s="82">
        <v>27</v>
      </c>
      <c r="P14" s="28">
        <v>72</v>
      </c>
      <c r="Q14" s="27">
        <f t="shared" si="21"/>
        <v>0.375</v>
      </c>
      <c r="R14" s="69">
        <f t="shared" si="22"/>
        <v>18</v>
      </c>
      <c r="S14" s="36">
        <v>0.36</v>
      </c>
      <c r="T14" s="35">
        <v>18</v>
      </c>
      <c r="U14" s="60">
        <v>135</v>
      </c>
      <c r="V14" s="59">
        <v>113</v>
      </c>
      <c r="W14" s="130">
        <v>16.329999999999998</v>
      </c>
      <c r="X14" s="65">
        <f t="shared" si="23"/>
        <v>15</v>
      </c>
      <c r="Y14" s="43"/>
      <c r="Z14" s="42"/>
      <c r="AA14" s="28">
        <v>119</v>
      </c>
      <c r="AB14" s="28">
        <v>20</v>
      </c>
      <c r="AC14" s="44">
        <f t="shared" si="24"/>
        <v>0.16806722689075632</v>
      </c>
      <c r="AD14" s="64">
        <f t="shared" si="25"/>
        <v>0</v>
      </c>
      <c r="AE14" s="39"/>
      <c r="AF14" s="38"/>
      <c r="AG14" s="25">
        <v>43</v>
      </c>
      <c r="AH14" s="30">
        <v>34</v>
      </c>
      <c r="AI14" s="44">
        <f t="shared" si="26"/>
        <v>0.79069767441860461</v>
      </c>
      <c r="AJ14" s="30">
        <v>0</v>
      </c>
      <c r="AK14" s="44">
        <f t="shared" si="27"/>
        <v>0</v>
      </c>
      <c r="AL14" s="30">
        <v>39</v>
      </c>
      <c r="AM14" s="44">
        <f t="shared" si="28"/>
        <v>0.90697674418604646</v>
      </c>
      <c r="AN14" s="30">
        <v>37</v>
      </c>
      <c r="AO14" s="44">
        <f t="shared" si="29"/>
        <v>0.86046511627906974</v>
      </c>
      <c r="AP14" s="20"/>
      <c r="AQ14" s="25">
        <v>136</v>
      </c>
      <c r="AR14" s="25">
        <v>139</v>
      </c>
      <c r="AS14" s="44">
        <f t="shared" si="30"/>
        <v>1.0220588235294117</v>
      </c>
      <c r="AT14" s="25">
        <v>0</v>
      </c>
      <c r="AU14" s="44">
        <f t="shared" si="31"/>
        <v>0</v>
      </c>
      <c r="AV14" s="25">
        <v>141</v>
      </c>
      <c r="AW14" s="44">
        <f t="shared" si="32"/>
        <v>1.036764705882353</v>
      </c>
      <c r="AX14" s="25">
        <v>139</v>
      </c>
      <c r="AY14" s="44">
        <f t="shared" si="33"/>
        <v>1.0220588235294117</v>
      </c>
      <c r="AZ14" s="26">
        <v>10</v>
      </c>
      <c r="BA14" s="20"/>
      <c r="BB14" s="20"/>
      <c r="BC14" s="23">
        <v>50</v>
      </c>
      <c r="BD14" s="23">
        <v>50</v>
      </c>
      <c r="BE14" s="21">
        <f t="shared" ref="BE14:BE20" si="34">SUM(BD14/BC14)</f>
        <v>1</v>
      </c>
      <c r="BF14" s="68" t="s">
        <v>15</v>
      </c>
      <c r="BG14" s="84">
        <f t="shared" ref="BG14:BG20" si="35">VLOOKUP(BE14,$BH$5:$BI$6,2,TRUE)</f>
        <v>10</v>
      </c>
      <c r="BH14" s="36"/>
      <c r="BI14" s="43"/>
    </row>
    <row r="15" spans="1:61" s="17" customFormat="1" ht="15.75" customHeight="1" x14ac:dyDescent="0.25">
      <c r="A15" s="109" t="s">
        <v>81</v>
      </c>
      <c r="B15" s="124" t="s">
        <v>103</v>
      </c>
      <c r="C15" s="25" t="s">
        <v>84</v>
      </c>
      <c r="D15" s="23">
        <v>23</v>
      </c>
      <c r="E15" s="23">
        <v>0</v>
      </c>
      <c r="F15" s="23">
        <f t="shared" si="18"/>
        <v>23</v>
      </c>
      <c r="G15" s="23">
        <v>22</v>
      </c>
      <c r="H15" s="27">
        <f t="shared" si="19"/>
        <v>0.95652173913043481</v>
      </c>
      <c r="I15" s="69">
        <f t="shared" si="20"/>
        <v>18</v>
      </c>
      <c r="J15" s="36">
        <v>1</v>
      </c>
      <c r="K15" s="35">
        <v>20</v>
      </c>
      <c r="L15" s="28">
        <v>6</v>
      </c>
      <c r="M15" s="29">
        <v>27</v>
      </c>
      <c r="N15" s="29">
        <v>18</v>
      </c>
      <c r="O15" s="116">
        <v>6</v>
      </c>
      <c r="P15" s="28">
        <v>15</v>
      </c>
      <c r="Q15" s="27">
        <f t="shared" si="21"/>
        <v>0.5</v>
      </c>
      <c r="R15" s="69">
        <f t="shared" si="22"/>
        <v>20</v>
      </c>
      <c r="S15" s="36">
        <v>0.4</v>
      </c>
      <c r="T15" s="35">
        <v>20</v>
      </c>
      <c r="U15" s="90">
        <v>28</v>
      </c>
      <c r="V15" s="83">
        <v>28</v>
      </c>
      <c r="W15" s="132">
        <v>14.5</v>
      </c>
      <c r="X15" s="65">
        <f t="shared" si="23"/>
        <v>15</v>
      </c>
      <c r="Y15" s="43"/>
      <c r="Z15" s="42"/>
      <c r="AA15" s="28">
        <v>42</v>
      </c>
      <c r="AB15" s="28">
        <v>8</v>
      </c>
      <c r="AC15" s="44">
        <f t="shared" si="24"/>
        <v>0.19047619047619047</v>
      </c>
      <c r="AD15" s="64">
        <f t="shared" si="25"/>
        <v>0</v>
      </c>
      <c r="AE15" s="36"/>
      <c r="AF15" s="35"/>
      <c r="AG15" s="25">
        <v>25</v>
      </c>
      <c r="AH15" s="30">
        <v>24</v>
      </c>
      <c r="AI15" s="44">
        <f t="shared" si="26"/>
        <v>0.96</v>
      </c>
      <c r="AJ15" s="30">
        <v>25</v>
      </c>
      <c r="AK15" s="44">
        <f t="shared" si="27"/>
        <v>1</v>
      </c>
      <c r="AL15" s="30">
        <v>19</v>
      </c>
      <c r="AM15" s="44">
        <f t="shared" si="28"/>
        <v>0.76</v>
      </c>
      <c r="AN15" s="30">
        <v>21</v>
      </c>
      <c r="AO15" s="44">
        <f t="shared" si="29"/>
        <v>0.84</v>
      </c>
      <c r="AP15" s="20"/>
      <c r="AQ15" s="23">
        <v>27</v>
      </c>
      <c r="AR15" s="25">
        <v>46</v>
      </c>
      <c r="AS15" s="44">
        <f t="shared" si="30"/>
        <v>1.7037037037037037</v>
      </c>
      <c r="AT15" s="25">
        <v>46</v>
      </c>
      <c r="AU15" s="44">
        <f t="shared" si="31"/>
        <v>1.7037037037037037</v>
      </c>
      <c r="AV15" s="25">
        <v>42</v>
      </c>
      <c r="AW15" s="44">
        <f t="shared" si="32"/>
        <v>1.5555555555555556</v>
      </c>
      <c r="AX15" s="25">
        <v>43</v>
      </c>
      <c r="AY15" s="44">
        <f t="shared" si="33"/>
        <v>1.5925925925925926</v>
      </c>
      <c r="AZ15" s="26">
        <v>15</v>
      </c>
      <c r="BA15" s="20"/>
      <c r="BB15" s="20"/>
      <c r="BC15" s="23">
        <v>16</v>
      </c>
      <c r="BD15" s="23">
        <v>15</v>
      </c>
      <c r="BE15" s="21">
        <f t="shared" si="34"/>
        <v>0.9375</v>
      </c>
      <c r="BF15" s="71" t="s">
        <v>16</v>
      </c>
      <c r="BG15" s="84">
        <f t="shared" si="35"/>
        <v>0</v>
      </c>
      <c r="BH15" s="20"/>
      <c r="BI15" s="20"/>
    </row>
    <row r="16" spans="1:61" s="17" customFormat="1" ht="15.75" customHeight="1" x14ac:dyDescent="0.25">
      <c r="A16" s="109" t="s">
        <v>81</v>
      </c>
      <c r="B16" s="124" t="s">
        <v>98</v>
      </c>
      <c r="C16" s="25" t="s">
        <v>4</v>
      </c>
      <c r="D16" s="23">
        <v>27</v>
      </c>
      <c r="E16" s="23">
        <v>0</v>
      </c>
      <c r="F16" s="23">
        <f t="shared" si="18"/>
        <v>27</v>
      </c>
      <c r="G16" s="23">
        <v>26</v>
      </c>
      <c r="H16" s="27">
        <f t="shared" si="19"/>
        <v>0.96296296296296291</v>
      </c>
      <c r="I16" s="69">
        <f t="shared" si="20"/>
        <v>18</v>
      </c>
      <c r="L16" s="28">
        <v>4</v>
      </c>
      <c r="M16" s="29">
        <v>22</v>
      </c>
      <c r="N16" s="29">
        <v>14</v>
      </c>
      <c r="O16" s="116">
        <v>10</v>
      </c>
      <c r="P16" s="28">
        <v>17</v>
      </c>
      <c r="Q16" s="27">
        <f t="shared" si="21"/>
        <v>0.56000000000000005</v>
      </c>
      <c r="R16" s="69">
        <f t="shared" si="22"/>
        <v>20</v>
      </c>
      <c r="U16" s="90">
        <v>19</v>
      </c>
      <c r="V16" s="83">
        <v>19</v>
      </c>
      <c r="W16" s="132">
        <v>18.95</v>
      </c>
      <c r="X16" s="65">
        <f t="shared" si="23"/>
        <v>15</v>
      </c>
      <c r="Y16" s="43"/>
      <c r="Z16" s="42"/>
      <c r="AA16" s="28">
        <v>12</v>
      </c>
      <c r="AB16" s="28">
        <v>1</v>
      </c>
      <c r="AC16" s="44">
        <f t="shared" si="24"/>
        <v>8.3333333333333329E-2</v>
      </c>
      <c r="AD16" s="64">
        <f t="shared" si="25"/>
        <v>0</v>
      </c>
      <c r="AE16" s="39"/>
      <c r="AF16" s="38"/>
      <c r="AG16" s="25">
        <v>22</v>
      </c>
      <c r="AH16" s="30">
        <v>23</v>
      </c>
      <c r="AI16" s="44">
        <f t="shared" si="26"/>
        <v>1.0454545454545454</v>
      </c>
      <c r="AJ16" s="30">
        <v>19</v>
      </c>
      <c r="AK16" s="44">
        <f t="shared" si="27"/>
        <v>0.86363636363636365</v>
      </c>
      <c r="AL16" s="30">
        <v>20</v>
      </c>
      <c r="AM16" s="44">
        <f t="shared" si="28"/>
        <v>0.90909090909090906</v>
      </c>
      <c r="AN16" s="30">
        <v>18</v>
      </c>
      <c r="AO16" s="44">
        <f t="shared" si="29"/>
        <v>0.81818181818181823</v>
      </c>
      <c r="AP16" s="20"/>
      <c r="AQ16" s="23">
        <v>26</v>
      </c>
      <c r="AR16" s="25">
        <v>41</v>
      </c>
      <c r="AS16" s="44">
        <f t="shared" si="30"/>
        <v>1.5769230769230769</v>
      </c>
      <c r="AT16" s="25">
        <v>34</v>
      </c>
      <c r="AU16" s="44">
        <f t="shared" si="31"/>
        <v>1.3076923076923077</v>
      </c>
      <c r="AV16" s="25">
        <v>40</v>
      </c>
      <c r="AW16" s="44">
        <f t="shared" si="32"/>
        <v>1.5384615384615385</v>
      </c>
      <c r="AX16" s="25">
        <v>32</v>
      </c>
      <c r="AY16" s="44">
        <f t="shared" si="33"/>
        <v>1.2307692307692308</v>
      </c>
      <c r="AZ16" s="26">
        <v>15</v>
      </c>
      <c r="BA16" s="36"/>
      <c r="BB16" s="35"/>
      <c r="BC16" s="23">
        <v>12</v>
      </c>
      <c r="BD16" s="23">
        <v>12</v>
      </c>
      <c r="BE16" s="21">
        <f t="shared" si="34"/>
        <v>1</v>
      </c>
      <c r="BF16" s="71" t="s">
        <v>15</v>
      </c>
      <c r="BG16" s="84">
        <f t="shared" si="35"/>
        <v>10</v>
      </c>
      <c r="BH16" s="36"/>
      <c r="BI16" s="43"/>
    </row>
    <row r="17" spans="1:61" s="17" customFormat="1" ht="15.75" customHeight="1" x14ac:dyDescent="0.25">
      <c r="A17" s="109" t="s">
        <v>85</v>
      </c>
      <c r="B17" s="125" t="s">
        <v>100</v>
      </c>
      <c r="C17" s="25" t="s">
        <v>4</v>
      </c>
      <c r="D17" s="23">
        <v>8</v>
      </c>
      <c r="E17" s="23">
        <v>0</v>
      </c>
      <c r="F17" s="23">
        <f t="shared" si="18"/>
        <v>8</v>
      </c>
      <c r="G17" s="23">
        <v>4</v>
      </c>
      <c r="H17" s="27">
        <f t="shared" si="19"/>
        <v>0.5</v>
      </c>
      <c r="I17" s="69">
        <f t="shared" si="20"/>
        <v>10</v>
      </c>
      <c r="J17" s="18"/>
      <c r="K17" s="18"/>
      <c r="L17" s="28">
        <v>1</v>
      </c>
      <c r="M17" s="29">
        <v>9</v>
      </c>
      <c r="N17" s="29">
        <v>4</v>
      </c>
      <c r="O17" s="28">
        <v>1</v>
      </c>
      <c r="P17" s="28">
        <v>7</v>
      </c>
      <c r="Q17" s="27">
        <f t="shared" si="21"/>
        <v>0.16666666666666666</v>
      </c>
      <c r="R17" s="69">
        <f t="shared" si="22"/>
        <v>8</v>
      </c>
      <c r="S17" s="18"/>
      <c r="T17" s="18"/>
      <c r="U17" s="61">
        <v>5</v>
      </c>
      <c r="V17" s="59">
        <v>4</v>
      </c>
      <c r="W17" s="130">
        <v>58</v>
      </c>
      <c r="X17" s="65">
        <f t="shared" si="23"/>
        <v>10</v>
      </c>
      <c r="Y17" s="39"/>
      <c r="Z17" s="38"/>
      <c r="AA17" s="28">
        <v>11</v>
      </c>
      <c r="AB17" s="28">
        <v>0</v>
      </c>
      <c r="AC17" s="44">
        <f t="shared" si="24"/>
        <v>0</v>
      </c>
      <c r="AD17" s="64">
        <f t="shared" si="25"/>
        <v>20</v>
      </c>
      <c r="AE17" s="39"/>
      <c r="AF17" s="38"/>
      <c r="AG17" s="25">
        <v>12</v>
      </c>
      <c r="AH17" s="30">
        <v>13</v>
      </c>
      <c r="AI17" s="44">
        <f t="shared" si="26"/>
        <v>1.0833333333333333</v>
      </c>
      <c r="AJ17" s="30">
        <v>13</v>
      </c>
      <c r="AK17" s="44">
        <f t="shared" si="27"/>
        <v>1.0833333333333333</v>
      </c>
      <c r="AL17" s="30">
        <v>11</v>
      </c>
      <c r="AM17" s="44">
        <f t="shared" si="28"/>
        <v>0.91666666666666663</v>
      </c>
      <c r="AN17" s="30">
        <v>12</v>
      </c>
      <c r="AO17" s="44">
        <f t="shared" si="29"/>
        <v>1</v>
      </c>
      <c r="AP17" s="20"/>
      <c r="AQ17" s="23">
        <v>18</v>
      </c>
      <c r="AR17" s="25">
        <v>16</v>
      </c>
      <c r="AS17" s="44">
        <f t="shared" si="30"/>
        <v>0.88888888888888884</v>
      </c>
      <c r="AT17" s="25">
        <v>16</v>
      </c>
      <c r="AU17" s="44">
        <f t="shared" si="31"/>
        <v>0.88888888888888884</v>
      </c>
      <c r="AV17" s="25">
        <v>14</v>
      </c>
      <c r="AW17" s="44">
        <f t="shared" si="32"/>
        <v>0.77777777777777779</v>
      </c>
      <c r="AX17" s="25">
        <v>15</v>
      </c>
      <c r="AY17" s="44">
        <f t="shared" si="33"/>
        <v>0.83333333333333337</v>
      </c>
      <c r="AZ17" s="26">
        <v>10</v>
      </c>
      <c r="BA17" s="20"/>
      <c r="BB17" s="20"/>
      <c r="BC17" s="23">
        <v>4</v>
      </c>
      <c r="BD17" s="23">
        <v>4</v>
      </c>
      <c r="BE17" s="21">
        <f t="shared" si="34"/>
        <v>1</v>
      </c>
      <c r="BF17" s="71" t="s">
        <v>15</v>
      </c>
      <c r="BG17" s="84">
        <f t="shared" si="35"/>
        <v>10</v>
      </c>
      <c r="BH17" s="20"/>
      <c r="BI17" s="20"/>
    </row>
    <row r="18" spans="1:61" s="17" customFormat="1" ht="15.75" customHeight="1" x14ac:dyDescent="0.25">
      <c r="A18" s="109" t="s">
        <v>85</v>
      </c>
      <c r="B18" s="122" t="s">
        <v>132</v>
      </c>
      <c r="C18" s="25" t="s">
        <v>4</v>
      </c>
      <c r="D18" s="23">
        <v>24</v>
      </c>
      <c r="E18" s="23">
        <v>0</v>
      </c>
      <c r="F18" s="23">
        <f t="shared" si="18"/>
        <v>24</v>
      </c>
      <c r="G18" s="23">
        <v>17</v>
      </c>
      <c r="H18" s="27">
        <f t="shared" si="19"/>
        <v>0.70833333333333337</v>
      </c>
      <c r="I18" s="69">
        <f t="shared" si="20"/>
        <v>14</v>
      </c>
      <c r="L18" s="28">
        <v>0</v>
      </c>
      <c r="M18" s="29">
        <v>15</v>
      </c>
      <c r="N18" s="29">
        <v>15</v>
      </c>
      <c r="O18" s="28">
        <v>3</v>
      </c>
      <c r="P18" s="28">
        <v>22</v>
      </c>
      <c r="Q18" s="27">
        <f t="shared" si="21"/>
        <v>0.13636363636363635</v>
      </c>
      <c r="R18" s="69">
        <f t="shared" si="22"/>
        <v>6</v>
      </c>
      <c r="S18" s="36"/>
      <c r="T18" s="35"/>
      <c r="U18" s="61">
        <v>33</v>
      </c>
      <c r="V18" s="59">
        <v>26</v>
      </c>
      <c r="W18" s="130">
        <v>43.54</v>
      </c>
      <c r="X18" s="65">
        <f t="shared" si="23"/>
        <v>10</v>
      </c>
      <c r="Y18" s="43"/>
      <c r="Z18" s="42"/>
      <c r="AA18" s="28">
        <v>24</v>
      </c>
      <c r="AB18" s="28">
        <v>13</v>
      </c>
      <c r="AC18" s="44">
        <f t="shared" si="24"/>
        <v>0.54166666666666663</v>
      </c>
      <c r="AD18" s="64">
        <f t="shared" si="25"/>
        <v>0</v>
      </c>
      <c r="AE18" s="39"/>
      <c r="AF18" s="38"/>
      <c r="AG18" s="25">
        <v>15</v>
      </c>
      <c r="AH18" s="30">
        <v>8</v>
      </c>
      <c r="AI18" s="44">
        <f t="shared" si="26"/>
        <v>0.53333333333333333</v>
      </c>
      <c r="AJ18" s="30">
        <v>11</v>
      </c>
      <c r="AK18" s="44">
        <f t="shared" si="27"/>
        <v>0.73333333333333328</v>
      </c>
      <c r="AL18" s="30">
        <v>14</v>
      </c>
      <c r="AM18" s="44">
        <f t="shared" si="28"/>
        <v>0.93333333333333335</v>
      </c>
      <c r="AN18" s="30">
        <v>17</v>
      </c>
      <c r="AO18" s="44">
        <f t="shared" si="29"/>
        <v>1.1333333333333333</v>
      </c>
      <c r="AP18" s="20"/>
      <c r="AQ18" s="30">
        <v>18</v>
      </c>
      <c r="AR18" s="25">
        <v>10</v>
      </c>
      <c r="AS18" s="44">
        <f t="shared" si="30"/>
        <v>0.55555555555555558</v>
      </c>
      <c r="AT18" s="25">
        <v>16</v>
      </c>
      <c r="AU18" s="44">
        <f t="shared" si="31"/>
        <v>0.88888888888888884</v>
      </c>
      <c r="AV18" s="25">
        <v>15</v>
      </c>
      <c r="AW18" s="44">
        <f t="shared" si="32"/>
        <v>0.83333333333333337</v>
      </c>
      <c r="AX18" s="25">
        <v>18</v>
      </c>
      <c r="AY18" s="44">
        <f t="shared" si="33"/>
        <v>1</v>
      </c>
      <c r="AZ18" s="26">
        <v>6</v>
      </c>
      <c r="BA18" s="20"/>
      <c r="BB18" s="20"/>
      <c r="BC18" s="23">
        <v>19</v>
      </c>
      <c r="BD18" s="23">
        <v>19</v>
      </c>
      <c r="BE18" s="67">
        <f t="shared" si="34"/>
        <v>1</v>
      </c>
      <c r="BF18" s="71" t="s">
        <v>15</v>
      </c>
      <c r="BG18" s="84">
        <f t="shared" si="35"/>
        <v>10</v>
      </c>
      <c r="BH18" s="20"/>
      <c r="BI18" s="20"/>
    </row>
    <row r="19" spans="1:61" s="17" customFormat="1" ht="13.9" customHeight="1" x14ac:dyDescent="0.25">
      <c r="A19" s="110" t="s">
        <v>101</v>
      </c>
      <c r="B19" s="125" t="s">
        <v>105</v>
      </c>
      <c r="C19" s="25" t="s">
        <v>4</v>
      </c>
      <c r="D19" s="23">
        <v>5</v>
      </c>
      <c r="E19" s="23">
        <v>1</v>
      </c>
      <c r="F19" s="23">
        <f t="shared" si="18"/>
        <v>4</v>
      </c>
      <c r="G19" s="23">
        <v>4</v>
      </c>
      <c r="H19" s="27">
        <f t="shared" si="19"/>
        <v>1</v>
      </c>
      <c r="I19" s="69">
        <f t="shared" si="20"/>
        <v>20</v>
      </c>
      <c r="L19" s="28">
        <v>0</v>
      </c>
      <c r="M19" s="29">
        <v>19</v>
      </c>
      <c r="N19" s="29">
        <v>19</v>
      </c>
      <c r="O19" s="28">
        <v>1</v>
      </c>
      <c r="P19" s="28">
        <v>4</v>
      </c>
      <c r="Q19" s="27">
        <f t="shared" si="21"/>
        <v>0.25</v>
      </c>
      <c r="R19" s="69">
        <f t="shared" si="22"/>
        <v>12</v>
      </c>
      <c r="S19" s="36"/>
      <c r="T19" s="35"/>
      <c r="U19" s="61">
        <v>31</v>
      </c>
      <c r="V19" s="59">
        <v>31</v>
      </c>
      <c r="W19" s="130">
        <v>23.61</v>
      </c>
      <c r="X19" s="65">
        <f t="shared" si="23"/>
        <v>15</v>
      </c>
      <c r="Y19" s="43"/>
      <c r="Z19" s="42"/>
      <c r="AA19" s="28" t="s">
        <v>13</v>
      </c>
      <c r="AB19" s="28" t="s">
        <v>13</v>
      </c>
      <c r="AC19" s="28" t="s">
        <v>13</v>
      </c>
      <c r="AD19" s="28" t="s">
        <v>13</v>
      </c>
      <c r="AE19" s="39"/>
      <c r="AF19" s="38"/>
      <c r="AG19" s="25">
        <v>20</v>
      </c>
      <c r="AH19" s="30">
        <v>11</v>
      </c>
      <c r="AI19" s="44">
        <f t="shared" si="26"/>
        <v>0.55000000000000004</v>
      </c>
      <c r="AJ19" s="30">
        <v>16</v>
      </c>
      <c r="AK19" s="44">
        <f t="shared" si="27"/>
        <v>0.8</v>
      </c>
      <c r="AL19" s="30">
        <v>0</v>
      </c>
      <c r="AM19" s="44">
        <f t="shared" si="28"/>
        <v>0</v>
      </c>
      <c r="AN19" s="30">
        <v>0</v>
      </c>
      <c r="AO19" s="44">
        <f t="shared" si="29"/>
        <v>0</v>
      </c>
      <c r="AP19" s="20"/>
      <c r="AQ19" s="30">
        <v>45</v>
      </c>
      <c r="AR19" s="25">
        <v>12</v>
      </c>
      <c r="AS19" s="44">
        <f t="shared" si="30"/>
        <v>0.26666666666666666</v>
      </c>
      <c r="AT19" s="25">
        <v>28</v>
      </c>
      <c r="AU19" s="44">
        <f t="shared" si="31"/>
        <v>0.62222222222222223</v>
      </c>
      <c r="AV19" s="25">
        <v>0</v>
      </c>
      <c r="AW19" s="44">
        <f t="shared" si="32"/>
        <v>0</v>
      </c>
      <c r="AX19" s="25">
        <v>0</v>
      </c>
      <c r="AY19" s="44">
        <f t="shared" si="33"/>
        <v>0</v>
      </c>
      <c r="AZ19" s="26">
        <v>0</v>
      </c>
      <c r="BA19" s="20"/>
      <c r="BB19" s="20"/>
      <c r="BC19" s="23">
        <v>21</v>
      </c>
      <c r="BD19" s="23">
        <v>21</v>
      </c>
      <c r="BE19" s="67">
        <f t="shared" si="34"/>
        <v>1</v>
      </c>
      <c r="BF19" s="71" t="s">
        <v>15</v>
      </c>
      <c r="BG19" s="84">
        <f t="shared" si="35"/>
        <v>10</v>
      </c>
      <c r="BH19" s="20"/>
      <c r="BI19" s="20"/>
    </row>
    <row r="20" spans="1:61" s="17" customFormat="1" ht="15.75" customHeight="1" x14ac:dyDescent="0.25">
      <c r="A20" s="110" t="s">
        <v>92</v>
      </c>
      <c r="B20" s="125" t="s">
        <v>102</v>
      </c>
      <c r="C20" s="25" t="s">
        <v>4</v>
      </c>
      <c r="D20" s="23">
        <v>1</v>
      </c>
      <c r="E20" s="23">
        <v>0</v>
      </c>
      <c r="F20" s="23">
        <f t="shared" si="18"/>
        <v>1</v>
      </c>
      <c r="G20" s="23">
        <v>1</v>
      </c>
      <c r="H20" s="27">
        <f t="shared" si="19"/>
        <v>1</v>
      </c>
      <c r="I20" s="69">
        <f t="shared" si="20"/>
        <v>20</v>
      </c>
      <c r="L20" s="28">
        <v>0</v>
      </c>
      <c r="M20" s="29">
        <v>10</v>
      </c>
      <c r="N20" s="29">
        <v>10</v>
      </c>
      <c r="O20" s="28">
        <v>0</v>
      </c>
      <c r="P20" s="28">
        <v>1</v>
      </c>
      <c r="Q20" s="27">
        <f t="shared" si="21"/>
        <v>0</v>
      </c>
      <c r="R20" s="69">
        <f t="shared" si="22"/>
        <v>0</v>
      </c>
      <c r="S20" s="36"/>
      <c r="T20" s="35"/>
      <c r="U20" s="61">
        <v>12</v>
      </c>
      <c r="V20" s="59">
        <v>12</v>
      </c>
      <c r="W20" s="130">
        <v>0</v>
      </c>
      <c r="X20" s="65">
        <f t="shared" si="23"/>
        <v>15</v>
      </c>
      <c r="Y20" s="43"/>
      <c r="Z20" s="42"/>
      <c r="AA20" s="28" t="s">
        <v>12</v>
      </c>
      <c r="AB20" s="28" t="s">
        <v>12</v>
      </c>
      <c r="AC20" s="28" t="s">
        <v>12</v>
      </c>
      <c r="AD20" s="28" t="s">
        <v>12</v>
      </c>
      <c r="AE20" s="39"/>
      <c r="AF20" s="38"/>
      <c r="AG20" s="25">
        <v>18</v>
      </c>
      <c r="AH20" s="30">
        <v>0</v>
      </c>
      <c r="AI20" s="44">
        <f t="shared" si="26"/>
        <v>0</v>
      </c>
      <c r="AJ20" s="30">
        <v>8</v>
      </c>
      <c r="AK20" s="44">
        <f t="shared" si="27"/>
        <v>0.44444444444444442</v>
      </c>
      <c r="AL20" s="30">
        <v>0</v>
      </c>
      <c r="AM20" s="44">
        <f t="shared" si="28"/>
        <v>0</v>
      </c>
      <c r="AN20" s="30">
        <v>0</v>
      </c>
      <c r="AO20" s="44">
        <f t="shared" si="29"/>
        <v>0</v>
      </c>
      <c r="AP20" s="20"/>
      <c r="AQ20" s="30">
        <v>23</v>
      </c>
      <c r="AR20" s="25">
        <v>0</v>
      </c>
      <c r="AS20" s="44">
        <f t="shared" si="30"/>
        <v>0</v>
      </c>
      <c r="AT20" s="25">
        <v>8</v>
      </c>
      <c r="AU20" s="44">
        <f t="shared" si="31"/>
        <v>0.34782608695652173</v>
      </c>
      <c r="AV20" s="25">
        <v>0</v>
      </c>
      <c r="AW20" s="44">
        <f t="shared" si="32"/>
        <v>0</v>
      </c>
      <c r="AX20" s="25">
        <v>0</v>
      </c>
      <c r="AY20" s="44">
        <f t="shared" si="33"/>
        <v>0</v>
      </c>
      <c r="AZ20" s="26">
        <v>0</v>
      </c>
      <c r="BA20" s="35"/>
      <c r="BB20" s="62"/>
      <c r="BC20" s="135">
        <v>11</v>
      </c>
      <c r="BD20" s="135">
        <v>11</v>
      </c>
      <c r="BE20" s="67">
        <f t="shared" si="34"/>
        <v>1</v>
      </c>
      <c r="BF20" s="71" t="s">
        <v>15</v>
      </c>
      <c r="BG20" s="84">
        <f t="shared" si="35"/>
        <v>10</v>
      </c>
      <c r="BH20" s="20"/>
      <c r="BI20" s="20"/>
    </row>
    <row r="21" spans="1:61" s="17" customFormat="1" ht="15.75" customHeight="1" x14ac:dyDescent="0.25">
      <c r="A21" s="110"/>
      <c r="B21" s="126"/>
      <c r="C21" s="33"/>
      <c r="D21" s="34"/>
      <c r="E21" s="34"/>
      <c r="F21" s="34"/>
      <c r="G21" s="34"/>
      <c r="H21" s="102"/>
      <c r="I21" s="96"/>
      <c r="J21" s="18"/>
      <c r="K21" s="18"/>
      <c r="L21" s="91"/>
      <c r="M21" s="92"/>
      <c r="N21" s="92"/>
      <c r="O21" s="91"/>
      <c r="P21" s="91"/>
      <c r="Q21" s="72"/>
      <c r="R21" s="117"/>
      <c r="S21" s="18"/>
      <c r="T21" s="18"/>
      <c r="U21" s="93"/>
      <c r="V21" s="74"/>
      <c r="W21" s="74"/>
      <c r="X21" s="81"/>
      <c r="Y21" s="18"/>
      <c r="Z21" s="18"/>
      <c r="AA21" s="91"/>
      <c r="AB21" s="91"/>
      <c r="AC21" s="41"/>
      <c r="AD21" s="41"/>
      <c r="AE21" s="18"/>
      <c r="AF21" s="18"/>
      <c r="AG21" s="32"/>
      <c r="AH21" s="31"/>
      <c r="AI21" s="32"/>
      <c r="AJ21" s="31"/>
      <c r="AK21" s="32"/>
      <c r="AL21" s="31"/>
      <c r="AM21" s="32"/>
      <c r="AN21" s="31"/>
      <c r="AO21" s="20"/>
      <c r="AP21" s="41"/>
      <c r="AQ21" s="20"/>
      <c r="AR21" s="31"/>
      <c r="AS21" s="20"/>
      <c r="AT21" s="31"/>
      <c r="AU21" s="20"/>
      <c r="AV21" s="31"/>
      <c r="AW21" s="20"/>
      <c r="AX21" s="31"/>
      <c r="AY21" s="37"/>
      <c r="AZ21" s="36"/>
      <c r="BA21" s="35"/>
      <c r="BB21" s="62"/>
      <c r="BC21" s="41"/>
      <c r="BD21" s="76"/>
      <c r="BE21" s="77"/>
      <c r="BG21" s="20"/>
      <c r="BH21" s="20"/>
      <c r="BI21" s="20"/>
    </row>
    <row r="22" spans="1:61" s="17" customFormat="1" ht="15.75" customHeight="1" x14ac:dyDescent="0.25">
      <c r="A22" s="109" t="s">
        <v>79</v>
      </c>
      <c r="B22" s="125" t="s">
        <v>106</v>
      </c>
      <c r="C22" s="25" t="s">
        <v>86</v>
      </c>
      <c r="D22" s="23">
        <v>14</v>
      </c>
      <c r="E22" s="23">
        <v>1</v>
      </c>
      <c r="F22" s="23">
        <f>D22-E22</f>
        <v>13</v>
      </c>
      <c r="G22" s="23">
        <v>6</v>
      </c>
      <c r="H22" s="27">
        <f>G22/F22</f>
        <v>0.46153846153846156</v>
      </c>
      <c r="I22" s="69">
        <f>VLOOKUP(H22,$J$5:$K$15,2,TRUE)</f>
        <v>8</v>
      </c>
      <c r="J22" s="18"/>
      <c r="K22" s="18"/>
      <c r="L22" s="28">
        <v>0</v>
      </c>
      <c r="M22" s="29">
        <v>8</v>
      </c>
      <c r="N22" s="29">
        <v>8</v>
      </c>
      <c r="O22" s="28">
        <v>1</v>
      </c>
      <c r="P22" s="28">
        <v>14</v>
      </c>
      <c r="Q22" s="27">
        <f t="shared" ref="Q22" si="36">SUM(L22+O22)/(M22+P22-N22)</f>
        <v>7.1428571428571425E-2</v>
      </c>
      <c r="R22" s="69">
        <f>VLOOKUP(Q22,$S$5:$T$15,2,TRUE)</f>
        <v>2</v>
      </c>
      <c r="S22" s="18"/>
      <c r="T22" s="18"/>
      <c r="U22" s="133">
        <v>16</v>
      </c>
      <c r="V22" s="83">
        <v>6</v>
      </c>
      <c r="W22" s="132">
        <v>68.75</v>
      </c>
      <c r="X22" s="65">
        <f>VLOOKUP(W22,$Y$5:$Z$8,2,TRUE)</f>
        <v>5</v>
      </c>
      <c r="Y22" s="18"/>
      <c r="Z22" s="18"/>
      <c r="AA22" s="28">
        <v>11</v>
      </c>
      <c r="AB22" s="28">
        <v>3</v>
      </c>
      <c r="AC22" s="44">
        <f>SUM(AB22/AA22)</f>
        <v>0.27272727272727271</v>
      </c>
      <c r="AD22" s="64">
        <f>VLOOKUP(AC22,$AE$5:$AF$9,2,TRUE)</f>
        <v>0</v>
      </c>
      <c r="AE22" s="18"/>
      <c r="AF22" s="18"/>
      <c r="AG22" s="29">
        <v>8</v>
      </c>
      <c r="AH22" s="28">
        <v>7</v>
      </c>
      <c r="AI22" s="27">
        <f>SUM(AH22/AG22)</f>
        <v>0.875</v>
      </c>
      <c r="AJ22" s="28">
        <v>7</v>
      </c>
      <c r="AK22" s="27">
        <f>SUM(AJ22/AG22)</f>
        <v>0.875</v>
      </c>
      <c r="AL22" s="28">
        <v>7</v>
      </c>
      <c r="AM22" s="27">
        <f>SUM(AL22/AG22)</f>
        <v>0.875</v>
      </c>
      <c r="AN22" s="28">
        <v>6</v>
      </c>
      <c r="AO22" s="27">
        <f>SUM(AN22/AG22)</f>
        <v>0.75</v>
      </c>
      <c r="AP22" s="41"/>
      <c r="AQ22" s="82">
        <v>8</v>
      </c>
      <c r="AR22" s="28">
        <v>7</v>
      </c>
      <c r="AS22" s="27">
        <f>SUM(AR22/AQ22)</f>
        <v>0.875</v>
      </c>
      <c r="AT22" s="28">
        <v>8</v>
      </c>
      <c r="AU22" s="27">
        <f>SUM(AT22/AQ22)</f>
        <v>1</v>
      </c>
      <c r="AV22" s="28">
        <v>7</v>
      </c>
      <c r="AW22" s="27">
        <f>SUM(AV22/AQ22)</f>
        <v>0.875</v>
      </c>
      <c r="AX22" s="28">
        <v>6</v>
      </c>
      <c r="AY22" s="27">
        <f>SUM(AX22/AQ22)</f>
        <v>0.75</v>
      </c>
      <c r="AZ22" s="26">
        <v>2</v>
      </c>
      <c r="BA22" s="35"/>
      <c r="BC22" s="23">
        <v>14</v>
      </c>
      <c r="BD22" s="99">
        <v>13</v>
      </c>
      <c r="BE22" s="21">
        <f>SUM(BD22/BC22)</f>
        <v>0.9285714285714286</v>
      </c>
      <c r="BF22" s="66" t="s">
        <v>16</v>
      </c>
      <c r="BG22" s="26">
        <f>VLOOKUP(BE22,$BH$5:$BI$6,2,TRUE)</f>
        <v>0</v>
      </c>
      <c r="BH22" s="20"/>
      <c r="BI22" s="94"/>
    </row>
    <row r="23" spans="1:61" s="17" customFormat="1" ht="15.75" customHeight="1" x14ac:dyDescent="0.25">
      <c r="A23" s="111"/>
      <c r="B23" s="127"/>
      <c r="C23" s="33"/>
      <c r="D23" s="34"/>
      <c r="E23" s="34"/>
      <c r="F23" s="34"/>
      <c r="G23" s="34"/>
      <c r="H23" s="31"/>
      <c r="I23" s="96"/>
      <c r="J23" s="18"/>
      <c r="K23" s="18"/>
      <c r="L23" s="16"/>
      <c r="M23" s="16"/>
      <c r="N23" s="16"/>
      <c r="O23" s="16"/>
      <c r="P23" s="16"/>
      <c r="Q23" s="118"/>
      <c r="R23" s="16"/>
      <c r="S23" s="18"/>
      <c r="T23" s="18"/>
      <c r="W23" s="119"/>
      <c r="Y23" s="18"/>
      <c r="Z23" s="18"/>
      <c r="AA23" s="16"/>
      <c r="AB23" s="16"/>
      <c r="AE23" s="18"/>
      <c r="AF23" s="18"/>
      <c r="AO23" s="20"/>
      <c r="AZ23" s="36"/>
      <c r="BA23" s="36"/>
      <c r="BB23" s="35"/>
      <c r="BG23" s="20"/>
      <c r="BH23" s="20"/>
      <c r="BI23" s="94"/>
    </row>
    <row r="24" spans="1:61" s="17" customFormat="1" ht="18" customHeight="1" x14ac:dyDescent="0.25">
      <c r="A24" s="112" t="s">
        <v>87</v>
      </c>
      <c r="B24" s="134" t="s">
        <v>131</v>
      </c>
      <c r="C24" s="26" t="s">
        <v>8</v>
      </c>
      <c r="D24" s="26">
        <v>25</v>
      </c>
      <c r="E24" s="82">
        <v>0</v>
      </c>
      <c r="F24" s="28">
        <f>D24-E24</f>
        <v>25</v>
      </c>
      <c r="G24" s="28">
        <v>12</v>
      </c>
      <c r="H24" s="27">
        <f>G24/F24</f>
        <v>0.48</v>
      </c>
      <c r="I24" s="69">
        <f>VLOOKUP(H24,$J$5:$K$15,2,TRUE)</f>
        <v>8</v>
      </c>
      <c r="J24" s="12"/>
      <c r="K24" s="12"/>
      <c r="L24" s="28">
        <v>0</v>
      </c>
      <c r="M24" s="29">
        <v>145</v>
      </c>
      <c r="N24" s="29">
        <v>141</v>
      </c>
      <c r="O24" s="28">
        <v>0</v>
      </c>
      <c r="P24" s="28">
        <v>169</v>
      </c>
      <c r="Q24" s="27">
        <f>SUM(L24+O24)/(M24+P24-N24)</f>
        <v>0</v>
      </c>
      <c r="R24" s="69">
        <f>VLOOKUP(Q24,$S$5:$T$15,2,TRUE)</f>
        <v>0</v>
      </c>
      <c r="S24" s="11"/>
      <c r="T24" s="11"/>
      <c r="U24" s="90">
        <v>25</v>
      </c>
      <c r="V24" s="83">
        <v>5</v>
      </c>
      <c r="W24" s="132">
        <v>93.6</v>
      </c>
      <c r="X24" s="65">
        <f>VLOOKUP(W24,$Y$5:$Z$8,2,TRUE)</f>
        <v>0</v>
      </c>
      <c r="Y24" s="18"/>
      <c r="Z24" s="18"/>
      <c r="AA24" s="28">
        <v>17</v>
      </c>
      <c r="AB24" s="28">
        <v>4</v>
      </c>
      <c r="AC24" s="44">
        <f>SUM(AB24/AA24)</f>
        <v>0.23529411764705882</v>
      </c>
      <c r="AD24" s="64">
        <f>VLOOKUP(AC24,$AE$5:$AF$9,2,TRUE)</f>
        <v>0</v>
      </c>
      <c r="AE24" s="18"/>
      <c r="AF24" s="18"/>
      <c r="AG24" s="25">
        <v>15</v>
      </c>
      <c r="AH24" s="82">
        <v>15</v>
      </c>
      <c r="AI24" s="27">
        <f>SUM(AH24/AG24)</f>
        <v>1</v>
      </c>
      <c r="AJ24" s="82">
        <v>13</v>
      </c>
      <c r="AK24" s="27">
        <f>SUM(AJ24/AG24)</f>
        <v>0.8666666666666667</v>
      </c>
      <c r="AL24" s="82">
        <v>14</v>
      </c>
      <c r="AM24" s="27">
        <f>SUM(AL24/AG24)</f>
        <v>0.93333333333333335</v>
      </c>
      <c r="AN24" s="82">
        <v>14</v>
      </c>
      <c r="AO24" s="44">
        <f>SUM(AN24/AG24)</f>
        <v>0.93333333333333335</v>
      </c>
      <c r="AP24" s="18"/>
      <c r="AQ24" s="30">
        <v>15</v>
      </c>
      <c r="AR24" s="26">
        <v>15</v>
      </c>
      <c r="AS24" s="27">
        <f>SUM(AR24/AQ24)</f>
        <v>1</v>
      </c>
      <c r="AT24" s="26">
        <v>13</v>
      </c>
      <c r="AU24" s="27">
        <f>SUM(AT24/AQ24)</f>
        <v>0.8666666666666667</v>
      </c>
      <c r="AV24" s="26">
        <v>14</v>
      </c>
      <c r="AW24" s="27">
        <f>SUM(AV24/AQ24)</f>
        <v>0.93333333333333335</v>
      </c>
      <c r="AX24" s="26">
        <v>14</v>
      </c>
      <c r="AY24" s="44">
        <f>SUM(AX24/AQ24)</f>
        <v>0.93333333333333335</v>
      </c>
      <c r="AZ24" s="26">
        <v>6</v>
      </c>
      <c r="BA24" s="36"/>
      <c r="BB24" s="35"/>
      <c r="BC24" s="23" t="s">
        <v>12</v>
      </c>
      <c r="BD24" s="23" t="s">
        <v>12</v>
      </c>
      <c r="BE24" s="21" t="s">
        <v>12</v>
      </c>
      <c r="BF24" s="23" t="s">
        <v>12</v>
      </c>
      <c r="BG24" s="26" t="s">
        <v>13</v>
      </c>
      <c r="BH24" s="20"/>
    </row>
    <row r="25" spans="1:61" s="17" customFormat="1" ht="15.75" customHeight="1" x14ac:dyDescent="0.25">
      <c r="A25" s="113"/>
      <c r="C25" s="20"/>
      <c r="H25" s="97"/>
      <c r="I25" s="96"/>
      <c r="J25" s="12"/>
      <c r="K25" s="12"/>
      <c r="L25" s="16"/>
      <c r="M25" s="16"/>
      <c r="N25" s="16"/>
      <c r="O25" s="16"/>
      <c r="P25" s="16"/>
      <c r="Q25" s="118"/>
      <c r="R25" s="16"/>
      <c r="S25" s="11"/>
      <c r="T25" s="11"/>
      <c r="Y25" s="18"/>
      <c r="Z25" s="18"/>
      <c r="AA25" s="16"/>
      <c r="AB25" s="16"/>
      <c r="AE25" s="18"/>
      <c r="AF25" s="18"/>
      <c r="AP25" s="18"/>
      <c r="AQ25" s="88"/>
      <c r="AR25" s="88"/>
      <c r="AS25" s="88"/>
      <c r="AT25" s="88"/>
      <c r="AU25" s="88"/>
      <c r="AV25" s="88"/>
      <c r="AW25" s="88"/>
      <c r="AX25" s="88"/>
      <c r="AY25" s="88"/>
      <c r="AZ25" s="89"/>
      <c r="BA25" s="18"/>
      <c r="BB25" s="18"/>
      <c r="BC25" s="73"/>
      <c r="BD25" s="73"/>
      <c r="BE25" s="87"/>
      <c r="BF25" s="73"/>
      <c r="BG25" s="73"/>
      <c r="BH25" s="20"/>
      <c r="BI25" s="20"/>
    </row>
    <row r="26" spans="1:61" s="17" customFormat="1" ht="15.75" customHeight="1" x14ac:dyDescent="0.25">
      <c r="A26" s="114" t="s">
        <v>88</v>
      </c>
      <c r="B26" s="95" t="s">
        <v>133</v>
      </c>
      <c r="C26" s="26" t="s">
        <v>7</v>
      </c>
      <c r="D26" s="26">
        <v>187</v>
      </c>
      <c r="E26" s="26">
        <v>10</v>
      </c>
      <c r="F26" s="26">
        <f>D26-E26</f>
        <v>177</v>
      </c>
      <c r="G26" s="26">
        <v>99</v>
      </c>
      <c r="H26" s="103">
        <f>G26/F26</f>
        <v>0.55932203389830504</v>
      </c>
      <c r="I26" s="69">
        <f>VLOOKUP(H26,$J$5:$K$15,2,TRUE)</f>
        <v>10</v>
      </c>
      <c r="J26" s="12"/>
      <c r="K26" s="12"/>
      <c r="L26" s="82">
        <v>0</v>
      </c>
      <c r="M26" s="82">
        <v>19</v>
      </c>
      <c r="N26" s="82">
        <v>27</v>
      </c>
      <c r="O26" s="82">
        <v>4</v>
      </c>
      <c r="P26" s="82">
        <v>180</v>
      </c>
      <c r="Q26" s="27">
        <f>SUM(L26+O26)/(M26+P26-N26)</f>
        <v>2.3255813953488372E-2</v>
      </c>
      <c r="R26" s="69">
        <f>VLOOKUP(Q26,$S$5:$T$15,2,TRUE)</f>
        <v>0</v>
      </c>
      <c r="S26" s="11"/>
      <c r="T26" s="11"/>
      <c r="U26" s="108" t="s">
        <v>12</v>
      </c>
      <c r="V26" s="108" t="s">
        <v>12</v>
      </c>
      <c r="W26" s="108" t="s">
        <v>12</v>
      </c>
      <c r="X26" s="108" t="s">
        <v>12</v>
      </c>
      <c r="Y26" s="18"/>
      <c r="Z26" s="18"/>
      <c r="AA26" s="108" t="s">
        <v>12</v>
      </c>
      <c r="AB26" s="108" t="s">
        <v>12</v>
      </c>
      <c r="AC26" s="108" t="s">
        <v>12</v>
      </c>
      <c r="AD26" s="108" t="s">
        <v>12</v>
      </c>
      <c r="AE26" s="18" t="s">
        <v>89</v>
      </c>
      <c r="AF26" s="18"/>
      <c r="AG26" s="23" t="s">
        <v>12</v>
      </c>
      <c r="AH26" s="22" t="s">
        <v>12</v>
      </c>
      <c r="AI26" s="21" t="s">
        <v>12</v>
      </c>
      <c r="AJ26" s="66" t="s">
        <v>12</v>
      </c>
      <c r="AK26" s="23" t="s">
        <v>12</v>
      </c>
      <c r="AL26" s="22" t="s">
        <v>12</v>
      </c>
      <c r="AM26" s="21" t="s">
        <v>12</v>
      </c>
      <c r="AN26" s="66" t="s">
        <v>12</v>
      </c>
      <c r="AO26" s="66" t="s">
        <v>12</v>
      </c>
      <c r="AP26" s="98"/>
      <c r="AQ26" s="23" t="s">
        <v>12</v>
      </c>
      <c r="AR26" s="22" t="s">
        <v>12</v>
      </c>
      <c r="AS26" s="21" t="s">
        <v>12</v>
      </c>
      <c r="AT26" s="66" t="s">
        <v>12</v>
      </c>
      <c r="AU26" s="23" t="s">
        <v>12</v>
      </c>
      <c r="AV26" s="22" t="s">
        <v>12</v>
      </c>
      <c r="AW26" s="21" t="s">
        <v>12</v>
      </c>
      <c r="AX26" s="66" t="s">
        <v>12</v>
      </c>
      <c r="AY26" s="66" t="s">
        <v>12</v>
      </c>
      <c r="AZ26" s="66" t="s">
        <v>12</v>
      </c>
      <c r="BA26" s="18"/>
      <c r="BB26" s="18"/>
      <c r="BC26" s="23" t="s">
        <v>12</v>
      </c>
      <c r="BD26" s="23" t="s">
        <v>12</v>
      </c>
      <c r="BE26" s="21" t="s">
        <v>12</v>
      </c>
      <c r="BF26" s="23" t="s">
        <v>12</v>
      </c>
      <c r="BG26" s="26" t="s">
        <v>13</v>
      </c>
      <c r="BH26" s="20"/>
      <c r="BI26" s="20"/>
    </row>
    <row r="27" spans="1:61" s="17" customFormat="1" ht="15.75" customHeight="1" x14ac:dyDescent="0.2">
      <c r="A27" s="113"/>
      <c r="J27" s="18"/>
      <c r="K27" s="18"/>
      <c r="L27" s="16"/>
      <c r="M27" s="16"/>
      <c r="N27" s="16"/>
      <c r="O27" s="16"/>
      <c r="P27" s="16"/>
      <c r="Q27" s="16"/>
      <c r="R27" s="16"/>
      <c r="S27" s="11"/>
      <c r="T27" s="11"/>
      <c r="U27" s="20"/>
      <c r="V27" s="20"/>
      <c r="W27" s="20"/>
      <c r="X27" s="20"/>
      <c r="Y27" s="18"/>
      <c r="Z27" s="18"/>
      <c r="AA27" s="91"/>
      <c r="AB27" s="91"/>
      <c r="AC27" s="41"/>
      <c r="AD27" s="31"/>
      <c r="AE27" s="18"/>
      <c r="AF27" s="18"/>
      <c r="AG27" s="20"/>
      <c r="AH27" s="20"/>
      <c r="AI27" s="20"/>
      <c r="AJ27" s="20"/>
      <c r="AK27" s="20"/>
      <c r="AL27" s="20"/>
      <c r="AM27" s="20"/>
      <c r="AN27" s="20"/>
      <c r="AO27" s="20"/>
      <c r="AP27" s="18"/>
      <c r="BA27" s="11"/>
      <c r="BB27" s="11"/>
      <c r="BH27" s="20"/>
      <c r="BI27" s="20"/>
    </row>
    <row r="28" spans="1:61" s="17" customFormat="1" ht="15.75" customHeight="1" x14ac:dyDescent="0.25">
      <c r="A28" s="114" t="s">
        <v>90</v>
      </c>
      <c r="B28" s="122" t="s">
        <v>134</v>
      </c>
      <c r="C28" s="26" t="s">
        <v>5</v>
      </c>
      <c r="D28" s="26">
        <v>76</v>
      </c>
      <c r="E28" s="26">
        <v>0</v>
      </c>
      <c r="F28" s="26">
        <f>D28-E28</f>
        <v>76</v>
      </c>
      <c r="G28" s="26">
        <v>54</v>
      </c>
      <c r="H28" s="103">
        <f>G28/F28</f>
        <v>0.71052631578947367</v>
      </c>
      <c r="I28" s="69">
        <f>VLOOKUP(H28,$J$5:$K$15,2,TRUE)</f>
        <v>14</v>
      </c>
      <c r="J28" s="18"/>
      <c r="K28" s="18"/>
      <c r="L28" s="26">
        <v>5</v>
      </c>
      <c r="M28" s="26">
        <v>66</v>
      </c>
      <c r="N28" s="26">
        <v>54</v>
      </c>
      <c r="O28" s="26">
        <v>39</v>
      </c>
      <c r="P28" s="26">
        <v>76</v>
      </c>
      <c r="Q28" s="27">
        <f>SUM(L28+O28)/(M28+P28-N28)</f>
        <v>0.5</v>
      </c>
      <c r="R28" s="69">
        <f>VLOOKUP(Q28,$S$5:$T$15,2,TRUE)</f>
        <v>20</v>
      </c>
      <c r="S28" s="18"/>
      <c r="T28" s="18"/>
      <c r="U28" s="108" t="s">
        <v>12</v>
      </c>
      <c r="V28" s="108" t="s">
        <v>12</v>
      </c>
      <c r="W28" s="108" t="s">
        <v>12</v>
      </c>
      <c r="X28" s="108" t="s">
        <v>12</v>
      </c>
      <c r="Y28" s="18"/>
      <c r="Z28" s="18"/>
      <c r="AA28" s="108" t="s">
        <v>12</v>
      </c>
      <c r="AB28" s="108" t="s">
        <v>12</v>
      </c>
      <c r="AC28" s="108" t="s">
        <v>12</v>
      </c>
      <c r="AD28" s="108" t="s">
        <v>12</v>
      </c>
      <c r="AE28" s="12"/>
      <c r="AF28" s="12"/>
      <c r="AG28" s="23" t="s">
        <v>12</v>
      </c>
      <c r="AH28" s="22" t="s">
        <v>12</v>
      </c>
      <c r="AI28" s="21" t="s">
        <v>12</v>
      </c>
      <c r="AJ28" s="66" t="s">
        <v>12</v>
      </c>
      <c r="AK28" s="23" t="s">
        <v>12</v>
      </c>
      <c r="AL28" s="22" t="s">
        <v>12</v>
      </c>
      <c r="AM28" s="21" t="s">
        <v>12</v>
      </c>
      <c r="AN28" s="66" t="s">
        <v>12</v>
      </c>
      <c r="AO28" s="66" t="s">
        <v>12</v>
      </c>
      <c r="AP28" s="18"/>
      <c r="AQ28" s="23" t="s">
        <v>12</v>
      </c>
      <c r="AR28" s="22" t="s">
        <v>12</v>
      </c>
      <c r="AS28" s="21" t="s">
        <v>12</v>
      </c>
      <c r="AT28" s="66" t="s">
        <v>12</v>
      </c>
      <c r="AU28" s="23" t="s">
        <v>12</v>
      </c>
      <c r="AV28" s="22" t="s">
        <v>12</v>
      </c>
      <c r="AW28" s="21" t="s">
        <v>12</v>
      </c>
      <c r="AX28" s="66" t="s">
        <v>12</v>
      </c>
      <c r="AY28" s="66" t="s">
        <v>12</v>
      </c>
      <c r="AZ28" s="66" t="s">
        <v>12</v>
      </c>
      <c r="BA28" s="11"/>
      <c r="BB28" s="11"/>
      <c r="BC28" s="23" t="s">
        <v>12</v>
      </c>
      <c r="BD28" s="23" t="s">
        <v>12</v>
      </c>
      <c r="BE28" s="21" t="s">
        <v>12</v>
      </c>
      <c r="BF28" s="23" t="s">
        <v>12</v>
      </c>
      <c r="BG28" s="26" t="s">
        <v>13</v>
      </c>
      <c r="BH28" s="20"/>
      <c r="BI28" s="20"/>
    </row>
    <row r="29" spans="1:61" s="17" customFormat="1" ht="15.75" customHeight="1" x14ac:dyDescent="0.25">
      <c r="A29" s="115" t="s">
        <v>91</v>
      </c>
      <c r="B29" s="128" t="s">
        <v>135</v>
      </c>
      <c r="C29" s="26" t="s">
        <v>5</v>
      </c>
      <c r="D29" s="28">
        <v>63</v>
      </c>
      <c r="E29" s="104">
        <v>0</v>
      </c>
      <c r="F29" s="26">
        <f>D29-E29</f>
        <v>63</v>
      </c>
      <c r="G29" s="104">
        <v>56</v>
      </c>
      <c r="H29" s="103">
        <f>G29/F29</f>
        <v>0.88888888888888884</v>
      </c>
      <c r="I29" s="69">
        <f>VLOOKUP(H29,$J$5:$K$15,2,TRUE)</f>
        <v>16</v>
      </c>
      <c r="J29" s="19"/>
      <c r="K29" s="19"/>
      <c r="L29" s="104">
        <v>0</v>
      </c>
      <c r="M29" s="104">
        <v>19</v>
      </c>
      <c r="N29" s="104">
        <v>14</v>
      </c>
      <c r="O29" s="104">
        <v>10</v>
      </c>
      <c r="P29" s="104">
        <v>50</v>
      </c>
      <c r="Q29" s="27">
        <f>SUM(L29+O29)/(M29+P29-N29)</f>
        <v>0.18181818181818182</v>
      </c>
      <c r="R29" s="69">
        <f>VLOOKUP(Q29,$S$5:$T$15,2,TRUE)</f>
        <v>8</v>
      </c>
      <c r="S29" s="18"/>
      <c r="T29" s="18"/>
      <c r="U29" s="108" t="s">
        <v>12</v>
      </c>
      <c r="V29" s="108" t="s">
        <v>12</v>
      </c>
      <c r="W29" s="108" t="s">
        <v>12</v>
      </c>
      <c r="X29" s="108" t="s">
        <v>12</v>
      </c>
      <c r="Y29" s="12"/>
      <c r="Z29" s="12"/>
      <c r="AA29" s="108" t="s">
        <v>12</v>
      </c>
      <c r="AB29" s="108" t="s">
        <v>12</v>
      </c>
      <c r="AC29" s="108" t="s">
        <v>12</v>
      </c>
      <c r="AD29" s="108" t="s">
        <v>12</v>
      </c>
      <c r="AE29" s="12"/>
      <c r="AF29" s="12"/>
      <c r="AG29" s="23" t="s">
        <v>12</v>
      </c>
      <c r="AH29" s="22" t="s">
        <v>12</v>
      </c>
      <c r="AI29" s="21" t="s">
        <v>12</v>
      </c>
      <c r="AJ29" s="66" t="s">
        <v>12</v>
      </c>
      <c r="AK29" s="23" t="s">
        <v>12</v>
      </c>
      <c r="AL29" s="22" t="s">
        <v>12</v>
      </c>
      <c r="AM29" s="21" t="s">
        <v>12</v>
      </c>
      <c r="AN29" s="66" t="s">
        <v>12</v>
      </c>
      <c r="AO29" s="66" t="s">
        <v>12</v>
      </c>
      <c r="AP29" s="18"/>
      <c r="AQ29" s="23" t="s">
        <v>12</v>
      </c>
      <c r="AR29" s="22" t="s">
        <v>12</v>
      </c>
      <c r="AS29" s="21" t="s">
        <v>12</v>
      </c>
      <c r="AT29" s="66" t="s">
        <v>12</v>
      </c>
      <c r="AU29" s="23" t="s">
        <v>12</v>
      </c>
      <c r="AV29" s="22" t="s">
        <v>12</v>
      </c>
      <c r="AW29" s="21" t="s">
        <v>12</v>
      </c>
      <c r="AX29" s="66" t="s">
        <v>12</v>
      </c>
      <c r="AY29" s="66" t="s">
        <v>12</v>
      </c>
      <c r="AZ29" s="66" t="s">
        <v>12</v>
      </c>
      <c r="BA29" s="11"/>
      <c r="BB29" s="11"/>
      <c r="BC29" s="23" t="s">
        <v>12</v>
      </c>
      <c r="BD29" s="23" t="s">
        <v>12</v>
      </c>
      <c r="BE29" s="21" t="s">
        <v>12</v>
      </c>
      <c r="BF29" s="23" t="s">
        <v>12</v>
      </c>
      <c r="BG29" s="26" t="s">
        <v>13</v>
      </c>
      <c r="BH29" s="20"/>
      <c r="BI29" s="20"/>
    </row>
    <row r="30" spans="1:61" s="17" customFormat="1" ht="15.75" customHeight="1" x14ac:dyDescent="0.25">
      <c r="A30" s="105"/>
      <c r="B30" s="15"/>
      <c r="C30" s="9"/>
      <c r="D30" s="12"/>
      <c r="E30" s="13"/>
      <c r="F30" s="13"/>
      <c r="G30" s="14"/>
      <c r="H30" s="12"/>
      <c r="I30" s="12"/>
      <c r="J30" s="12"/>
      <c r="K30" s="12"/>
      <c r="L30" s="11"/>
      <c r="M30" s="12"/>
      <c r="N30" s="12"/>
      <c r="O30" s="11"/>
      <c r="P30" s="13"/>
      <c r="Q30" s="12"/>
      <c r="R30" s="12"/>
      <c r="S30" s="11"/>
      <c r="T30" s="11"/>
      <c r="U30" s="13"/>
      <c r="V30" s="13"/>
      <c r="W30" s="13"/>
      <c r="X30" s="12"/>
      <c r="Y30" s="12"/>
      <c r="Z30" s="12"/>
      <c r="AA30" s="106"/>
      <c r="AB30" s="107"/>
      <c r="AC30" s="13"/>
      <c r="AD30" s="75"/>
      <c r="AE30" s="12"/>
      <c r="AF30" s="12"/>
      <c r="AG30" s="20"/>
      <c r="AH30" s="73"/>
      <c r="AI30" s="31"/>
      <c r="AJ30" s="73"/>
      <c r="AK30" s="31"/>
      <c r="AL30" s="73"/>
      <c r="AM30" s="31"/>
      <c r="AN30" s="73"/>
      <c r="AO30" s="31"/>
      <c r="AP30" s="18"/>
      <c r="AQ30" s="20"/>
      <c r="AR30" s="20"/>
      <c r="AS30" s="31"/>
      <c r="AT30" s="20"/>
      <c r="AU30" s="31"/>
      <c r="AV30" s="20"/>
      <c r="AW30" s="31"/>
      <c r="AX30" s="20"/>
      <c r="AY30" s="31"/>
      <c r="AZ30" s="20"/>
      <c r="BA30" s="18"/>
      <c r="BB30" s="18"/>
      <c r="BC30" s="41"/>
      <c r="BD30" s="73"/>
      <c r="BE30" s="76"/>
      <c r="BF30" s="77"/>
      <c r="BG30" s="20"/>
      <c r="BH30" s="11"/>
      <c r="BI30" s="11"/>
    </row>
    <row r="31" spans="1:61" s="17" customFormat="1" ht="15.75" customHeight="1" x14ac:dyDescent="0.2">
      <c r="A31" s="15"/>
      <c r="B31" s="15"/>
      <c r="C31" s="9"/>
      <c r="D31" s="12"/>
      <c r="E31" s="13"/>
      <c r="F31" s="13"/>
      <c r="G31" s="14"/>
      <c r="H31" s="12"/>
      <c r="I31" s="12"/>
      <c r="J31" s="12"/>
      <c r="K31" s="12"/>
      <c r="L31" s="11"/>
      <c r="M31" s="12"/>
      <c r="N31" s="12"/>
      <c r="O31" s="11"/>
      <c r="P31" s="13"/>
      <c r="Q31" s="12"/>
      <c r="R31" s="12"/>
      <c r="S31" s="11"/>
      <c r="T31" s="11"/>
      <c r="U31" s="13"/>
      <c r="V31" s="13"/>
      <c r="W31" s="13"/>
      <c r="X31" s="12"/>
      <c r="Y31" s="12"/>
      <c r="Z31" s="12"/>
      <c r="AA31" s="14"/>
      <c r="AB31" s="13"/>
      <c r="AC31" s="13"/>
      <c r="AD31" s="16"/>
      <c r="AE31" s="12"/>
      <c r="AF31" s="12"/>
      <c r="AG31" s="10"/>
      <c r="AH31" s="11"/>
      <c r="AI31" s="10"/>
      <c r="AJ31" s="11"/>
      <c r="AK31" s="11"/>
      <c r="AL31" s="11"/>
      <c r="AM31" s="11"/>
      <c r="AN31" s="11"/>
      <c r="AO31" s="11"/>
      <c r="AP31" s="11"/>
      <c r="AQ31" s="11"/>
      <c r="AR31" s="8"/>
      <c r="AS31" s="8"/>
      <c r="AT31" s="8"/>
      <c r="AU31" s="8"/>
      <c r="AV31" s="8"/>
      <c r="AW31" s="8"/>
      <c r="AX31" s="8"/>
      <c r="AY31" s="8"/>
      <c r="AZ31" s="11"/>
      <c r="BA31" s="18"/>
      <c r="BB31" s="18"/>
      <c r="BC31" s="11"/>
      <c r="BD31" s="11"/>
      <c r="BE31" s="11"/>
      <c r="BF31" s="11"/>
      <c r="BG31" s="11"/>
      <c r="BH31" s="11"/>
      <c r="BI31" s="11"/>
    </row>
    <row r="32" spans="1:61" x14ac:dyDescent="0.2">
      <c r="Y32" s="18"/>
      <c r="Z32" s="18"/>
      <c r="AE32" s="18"/>
      <c r="AF32" s="18"/>
      <c r="BA32" s="18"/>
      <c r="BB32" s="18"/>
    </row>
    <row r="33" spans="1:61" ht="15" x14ac:dyDescent="0.25">
      <c r="A33" s="78"/>
      <c r="B33" s="17"/>
      <c r="C33" s="20"/>
      <c r="D33" s="20"/>
      <c r="E33" s="73"/>
      <c r="F33" s="41"/>
      <c r="G33" s="41"/>
      <c r="H33" s="72"/>
      <c r="I33" s="75"/>
      <c r="L33" s="73"/>
      <c r="M33" s="32"/>
      <c r="N33" s="32"/>
      <c r="O33" s="41"/>
      <c r="P33" s="73"/>
      <c r="Q33" s="31"/>
      <c r="R33" s="75"/>
      <c r="U33" s="79"/>
      <c r="V33" s="74"/>
      <c r="W33" s="80"/>
      <c r="X33" s="81"/>
      <c r="Y33" s="18"/>
      <c r="Z33" s="18"/>
      <c r="AE33" s="18"/>
      <c r="AF33" s="18"/>
    </row>
    <row r="34" spans="1:61" ht="15" x14ac:dyDescent="0.25">
      <c r="A34" s="78"/>
      <c r="B34" s="17"/>
      <c r="C34" s="20"/>
      <c r="D34" s="20"/>
      <c r="E34" s="73"/>
      <c r="F34" s="41"/>
      <c r="G34" s="41"/>
      <c r="H34" s="72"/>
      <c r="I34" s="75"/>
      <c r="L34" s="73"/>
      <c r="M34" s="32"/>
      <c r="N34" s="32"/>
      <c r="O34" s="41"/>
      <c r="P34" s="73"/>
      <c r="Q34" s="31"/>
      <c r="R34" s="75"/>
      <c r="U34" s="79"/>
      <c r="V34" s="74"/>
      <c r="W34" s="80"/>
      <c r="X34" s="81"/>
      <c r="Y34" s="19"/>
      <c r="Z34" s="19"/>
      <c r="AA34" s="41"/>
      <c r="AB34" s="41"/>
      <c r="AC34" s="31"/>
      <c r="AE34" s="19"/>
      <c r="AF34" s="19"/>
      <c r="BH34" s="20"/>
      <c r="BI34" s="20"/>
    </row>
    <row r="35" spans="1:61" x14ac:dyDescent="0.2">
      <c r="A35" s="16"/>
      <c r="B35" s="16"/>
      <c r="C35" s="16"/>
      <c r="D35" s="16"/>
      <c r="E35" s="16"/>
      <c r="F35" s="16"/>
      <c r="G35" s="16"/>
      <c r="H35" s="16"/>
      <c r="I35" s="16"/>
      <c r="L35" s="16"/>
      <c r="M35" s="16"/>
      <c r="N35" s="16"/>
      <c r="O35" s="16"/>
      <c r="P35" s="16"/>
      <c r="Q35" s="16"/>
      <c r="R35" s="16"/>
      <c r="U35" s="16"/>
      <c r="V35" s="16"/>
      <c r="W35" s="16"/>
      <c r="X35" s="16"/>
      <c r="AA35" s="41"/>
      <c r="AB35" s="41"/>
      <c r="AC35" s="31"/>
      <c r="AG35" s="20"/>
      <c r="AH35" s="73"/>
      <c r="AI35" s="31"/>
      <c r="AJ35" s="73"/>
      <c r="AK35" s="31"/>
      <c r="AL35" s="73"/>
      <c r="AM35" s="31"/>
      <c r="AN35" s="73"/>
      <c r="AO35" s="31"/>
      <c r="AP35" s="18"/>
      <c r="AQ35" s="20"/>
      <c r="AR35" s="20"/>
      <c r="AS35" s="31"/>
      <c r="AT35" s="20"/>
      <c r="AU35" s="31"/>
      <c r="AV35" s="20"/>
      <c r="AW35" s="31"/>
      <c r="AX35" s="20"/>
      <c r="AY35" s="31"/>
      <c r="AZ35" s="20"/>
      <c r="BC35" s="41"/>
      <c r="BD35" s="73"/>
      <c r="BE35" s="76"/>
      <c r="BF35" s="77"/>
      <c r="BG35" s="20"/>
      <c r="BH35" s="20"/>
      <c r="BI35" s="20"/>
    </row>
    <row r="36" spans="1:61" s="17" customFormat="1" ht="15.75" customHeight="1" x14ac:dyDescent="0.2">
      <c r="A36" s="15"/>
      <c r="B36" s="15"/>
      <c r="C36" s="9"/>
      <c r="D36" s="12"/>
      <c r="E36" s="13"/>
      <c r="F36" s="13"/>
      <c r="G36" s="14"/>
      <c r="H36" s="12"/>
      <c r="I36" s="12"/>
      <c r="J36" s="12"/>
      <c r="K36" s="12"/>
      <c r="L36" s="11"/>
      <c r="M36" s="12"/>
      <c r="N36" s="12"/>
      <c r="O36" s="11"/>
      <c r="P36" s="13"/>
      <c r="Q36" s="12"/>
      <c r="R36" s="12"/>
      <c r="S36" s="11"/>
      <c r="T36" s="11"/>
      <c r="U36" s="13"/>
      <c r="V36" s="13"/>
      <c r="W36" s="13"/>
      <c r="X36" s="12"/>
      <c r="Y36" s="12"/>
      <c r="Z36" s="12"/>
      <c r="AA36" s="16"/>
      <c r="AB36" s="16"/>
      <c r="AC36" s="16"/>
      <c r="AD36" s="12"/>
      <c r="AE36" s="12"/>
      <c r="AF36" s="12"/>
      <c r="AG36" s="20"/>
      <c r="AH36" s="73"/>
      <c r="AI36" s="31"/>
      <c r="AJ36" s="73"/>
      <c r="AK36" s="31"/>
      <c r="AL36" s="73"/>
      <c r="AM36" s="31"/>
      <c r="AN36" s="73"/>
      <c r="AO36" s="31"/>
      <c r="AP36" s="18"/>
      <c r="AQ36" s="20"/>
      <c r="AR36" s="20"/>
      <c r="AS36" s="31"/>
      <c r="AT36" s="20"/>
      <c r="AU36" s="31"/>
      <c r="AV36" s="20"/>
      <c r="AW36" s="31"/>
      <c r="AX36" s="20"/>
      <c r="AY36" s="31"/>
      <c r="AZ36" s="20"/>
      <c r="BA36" s="11"/>
      <c r="BB36" s="11"/>
      <c r="BC36" s="41"/>
      <c r="BD36" s="73"/>
      <c r="BE36" s="76"/>
      <c r="BF36" s="77"/>
      <c r="BG36" s="20"/>
      <c r="BH36" s="20"/>
      <c r="BI36" s="20"/>
    </row>
    <row r="37" spans="1:61" s="17" customFormat="1" ht="15.75" customHeight="1" x14ac:dyDescent="0.2">
      <c r="A37" s="15"/>
      <c r="B37" s="15"/>
      <c r="C37" s="9"/>
      <c r="D37" s="12"/>
      <c r="E37" s="13"/>
      <c r="F37" s="13"/>
      <c r="G37" s="14"/>
      <c r="H37" s="12"/>
      <c r="I37" s="12"/>
      <c r="J37" s="12"/>
      <c r="K37" s="12"/>
      <c r="L37" s="11"/>
      <c r="M37" s="12"/>
      <c r="N37" s="12"/>
      <c r="O37" s="11"/>
      <c r="P37" s="13"/>
      <c r="Q37" s="12"/>
      <c r="R37" s="12"/>
      <c r="S37" s="11"/>
      <c r="T37" s="11"/>
      <c r="U37" s="13"/>
      <c r="V37" s="13"/>
      <c r="W37" s="13"/>
      <c r="X37" s="12"/>
      <c r="Y37" s="12"/>
      <c r="Z37" s="12"/>
      <c r="AA37" s="14"/>
      <c r="AB37" s="13"/>
      <c r="AC37" s="13"/>
      <c r="AD37" s="12"/>
      <c r="AE37" s="12"/>
      <c r="AF37" s="12"/>
      <c r="AG37" s="16"/>
      <c r="AH37" s="16"/>
      <c r="AI37" s="16"/>
      <c r="AJ37" s="16"/>
      <c r="AK37" s="16"/>
      <c r="AL37" s="16"/>
      <c r="AM37" s="16"/>
      <c r="AN37" s="16"/>
      <c r="AO37" s="16"/>
      <c r="AP37" s="18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1"/>
      <c r="BB37" s="11"/>
      <c r="BC37" s="16"/>
      <c r="BD37" s="16"/>
      <c r="BE37" s="16"/>
      <c r="BF37" s="16"/>
      <c r="BG37" s="16"/>
      <c r="BH37" s="11"/>
      <c r="BI37" s="11"/>
    </row>
    <row r="38" spans="1:61" s="16" customFormat="1" x14ac:dyDescent="0.2">
      <c r="A38" s="15"/>
      <c r="B38" s="15"/>
      <c r="C38" s="9"/>
      <c r="D38" s="12"/>
      <c r="E38" s="13"/>
      <c r="F38" s="13"/>
      <c r="G38" s="14"/>
      <c r="H38" s="12"/>
      <c r="I38" s="12"/>
      <c r="J38" s="12"/>
      <c r="K38" s="12"/>
      <c r="L38" s="11"/>
      <c r="M38" s="12"/>
      <c r="N38" s="12"/>
      <c r="O38" s="11"/>
      <c r="P38" s="13"/>
      <c r="Q38" s="12"/>
      <c r="R38" s="12"/>
      <c r="S38" s="11"/>
      <c r="T38" s="11"/>
      <c r="U38" s="13"/>
      <c r="V38" s="13"/>
      <c r="W38" s="13"/>
      <c r="X38" s="12"/>
      <c r="Y38" s="12"/>
      <c r="Z38" s="12"/>
      <c r="AA38" s="14"/>
      <c r="AB38" s="13"/>
      <c r="AC38" s="13"/>
      <c r="AD38" s="12"/>
      <c r="AE38" s="12"/>
      <c r="AF38" s="12"/>
      <c r="AG38" s="10"/>
      <c r="AH38" s="11"/>
      <c r="AI38" s="10"/>
      <c r="AJ38" s="11"/>
      <c r="AK38" s="11"/>
      <c r="AL38" s="11"/>
      <c r="AM38" s="11"/>
      <c r="AN38" s="11"/>
      <c r="AO38" s="11"/>
      <c r="AP38" s="11"/>
      <c r="AQ38" s="11"/>
      <c r="AR38" s="8"/>
      <c r="AS38" s="8"/>
      <c r="AT38" s="8"/>
      <c r="AU38" s="8"/>
      <c r="AV38" s="8"/>
      <c r="AW38" s="8"/>
      <c r="AX38" s="8"/>
      <c r="AY38" s="8"/>
      <c r="AZ38" s="11"/>
      <c r="BA38" s="11"/>
      <c r="BB38" s="11"/>
      <c r="BC38" s="11"/>
      <c r="BD38" s="11"/>
      <c r="BE38" s="11"/>
      <c r="BF38" s="11"/>
      <c r="BG38" s="11"/>
      <c r="BH38" s="11"/>
      <c r="BI38" s="11"/>
    </row>
  </sheetData>
  <autoFilter ref="A3:BI20" xr:uid="{89D76790-9474-4E16-9E98-EE16BF2B5695}">
    <sortState xmlns:xlrd2="http://schemas.microsoft.com/office/spreadsheetml/2017/richdata2" ref="A12:BI20">
      <sortCondition ref="A3:A20"/>
    </sortState>
  </autoFilter>
  <mergeCells count="10">
    <mergeCell ref="AG2:AO2"/>
    <mergeCell ref="AQ2:AZ2"/>
    <mergeCell ref="AG1:AZ1"/>
    <mergeCell ref="BC1:BG2"/>
    <mergeCell ref="A1:C2"/>
    <mergeCell ref="D1:I2"/>
    <mergeCell ref="L1:R2"/>
    <mergeCell ref="U1:X2"/>
    <mergeCell ref="AA1:AD2"/>
    <mergeCell ref="J2:K2"/>
  </mergeCells>
  <phoneticPr fontId="22" type="noConversion"/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E153506300748B75C3F5AE11D8C39" ma:contentTypeVersion="22" ma:contentTypeDescription="Create a new document." ma:contentTypeScope="" ma:versionID="a0ebfb5211778446308d1d7f3bb5b920">
  <xsd:schema xmlns:xsd="http://www.w3.org/2001/XMLSchema" xmlns:xs="http://www.w3.org/2001/XMLSchema" xmlns:p="http://schemas.microsoft.com/office/2006/metadata/properties" xmlns:ns1="http://schemas.microsoft.com/sharepoint/v3" xmlns:ns2="c0709f33-b5c5-43ef-a96d-a36afee8655f" targetNamespace="http://schemas.microsoft.com/office/2006/metadata/properties" ma:root="true" ma:fieldsID="79aff9d67ff565c7e6f5e2ddbca731ee" ns1:_="" ns2:_="">
    <xsd:import namespace="http://schemas.microsoft.com/sharepoint/v3"/>
    <xsd:import namespace="c0709f33-b5c5-43ef-a96d-a36afee86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2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4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5" nillable="true" ma:displayName="Number of Likes" ma:internalName="LikesCount">
      <xsd:simpleType>
        <xsd:restriction base="dms:Unknown"/>
      </xsd:simpleType>
    </xsd:element>
    <xsd:element name="LikedBy" ma:index="2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09f33-b5c5-43ef-a96d-a36afee86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5beffa-4d2e-4b1c-9b1a-64bb9b96f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09f33-b5c5-43ef-a96d-a36afee8655f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C5F39375-F378-4250-9966-2E57DBF49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709f33-b5c5-43ef-a96d-a36afee86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54033-63C4-45F3-BBD2-7F9D6A8EF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12418-96A2-44B3-942F-85A7628F6D80}">
  <ds:schemaRefs>
    <ds:schemaRef ds:uri="http://schemas.microsoft.com/office/2006/metadata/properties"/>
    <ds:schemaRef ds:uri="http://schemas.microsoft.com/office/infopath/2007/PartnerControls"/>
    <ds:schemaRef ds:uri="c0709f33-b5c5-43ef-a96d-a36afee8655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 26 Scorecard</vt:lpstr>
      <vt:lpstr>Data Back Up</vt:lpstr>
      <vt:lpstr>'FY 26 Scorecard'!Print_Area</vt:lpstr>
    </vt:vector>
  </TitlesOfParts>
  <Manager/>
  <Company>COT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Thorpe</dc:creator>
  <cp:keywords/>
  <dc:description/>
  <cp:lastModifiedBy>Kat Davis</cp:lastModifiedBy>
  <cp:revision/>
  <cp:lastPrinted>2026-07-13T23:37:26Z</cp:lastPrinted>
  <dcterms:created xsi:type="dcterms:W3CDTF">2019-07-31T22:01:28Z</dcterms:created>
  <dcterms:modified xsi:type="dcterms:W3CDTF">2026-07-13T23:37:36Z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0x0101006C4E153506300748B75C3F5AE11D8C39</vt:lpwstr>
  </property>
  <property fmtid="{D5CDD505-2E9C-101B-9397-08002B2CF9AE}" pid="3" name="MediaServiceImageTags">
    <vt:lpwstr/>
  </property>
</Properties>
</file>