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tucson.sharepoint.com/sites/HC347-HCD-CentralFileLibrary/Shared Documents/CFL/Planning Div/CoC Lead/NOFO/FY25 NOFO/11. Local Competition Materials/"/>
    </mc:Choice>
  </mc:AlternateContent>
  <xr:revisionPtr revIDLastSave="2" documentId="13_ncr:1_{ACA6A8DB-2CFC-4EF1-922B-9F0F3B1AC080}" xr6:coauthVersionLast="47" xr6:coauthVersionMax="47" xr10:uidLastSave="{01018631-8EF3-4C2B-AD00-DB3413EB3CF6}"/>
  <bookViews>
    <workbookView xWindow="-110" yWindow="-110" windowWidth="19420" windowHeight="10300" xr2:uid="{8BFA77D6-8DB8-4854-B101-2CFC6ED862C7}"/>
  </bookViews>
  <sheets>
    <sheet name="FY 25 Scorecard" sheetId="8" r:id="rId1"/>
    <sheet name="Data Back Up" sheetId="15" r:id="rId2"/>
  </sheets>
  <definedNames>
    <definedName name="_xlnm._FilterDatabase" localSheetId="1" hidden="1">'Data Back Up'!$A$3:$BQ$18</definedName>
    <definedName name="_xlnm.Print_Area" localSheetId="0">'FY 25 Scorecard'!$A$2:$T$28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 i="15" l="1"/>
  <c r="Q5" i="15"/>
  <c r="I5" i="15"/>
  <c r="I24" i="8"/>
  <c r="O24" i="8"/>
  <c r="Q24" i="8"/>
  <c r="P24" i="8"/>
  <c r="G24" i="8"/>
  <c r="E24" i="8"/>
  <c r="N24" i="8"/>
  <c r="K24" i="8"/>
  <c r="S24" i="8"/>
  <c r="T24" i="8"/>
  <c r="M24" i="8"/>
  <c r="L24" i="8"/>
  <c r="F24" i="8"/>
  <c r="R24" i="8"/>
  <c r="H24" i="8"/>
  <c r="D24" i="8"/>
  <c r="J24" i="8"/>
  <c r="C24" i="8"/>
  <c r="AD18" i="15"/>
  <c r="AC18" i="15"/>
  <c r="AD27" i="15"/>
  <c r="AD26" i="15"/>
  <c r="AD24" i="15"/>
  <c r="AD22" i="15"/>
  <c r="AD20" i="15"/>
  <c r="AD17" i="15"/>
  <c r="AD16" i="15"/>
  <c r="AD15" i="15"/>
  <c r="AD14" i="15"/>
  <c r="AD13" i="15"/>
  <c r="AD12" i="15"/>
  <c r="AD10" i="15"/>
  <c r="AD9" i="15"/>
  <c r="AD8" i="15"/>
  <c r="AD7" i="15"/>
  <c r="Q13" i="15" l="1"/>
  <c r="R13" i="15" s="1"/>
  <c r="Q17" i="15"/>
  <c r="R17" i="15" s="1"/>
  <c r="Q18" i="15"/>
  <c r="R18" i="15" s="1"/>
  <c r="Q8" i="15"/>
  <c r="R8" i="15" s="1"/>
  <c r="Q15" i="15"/>
  <c r="R15" i="15" s="1"/>
  <c r="Q25" i="8"/>
  <c r="S25" i="8"/>
  <c r="I25" i="8"/>
  <c r="O25" i="8"/>
  <c r="P25" i="8"/>
  <c r="G25" i="8"/>
  <c r="E25" i="8"/>
  <c r="N25" i="8"/>
  <c r="K25" i="8"/>
  <c r="T25" i="8"/>
  <c r="BI27" i="15"/>
  <c r="BK27" i="15" s="1"/>
  <c r="BI26" i="15"/>
  <c r="BK26" i="15" s="1"/>
  <c r="X20" i="15"/>
  <c r="X16" i="15"/>
  <c r="X12" i="15"/>
  <c r="AC12" i="15" l="1"/>
  <c r="AC27" i="15"/>
  <c r="AC26" i="15"/>
  <c r="Q27" i="15"/>
  <c r="R27" i="15" s="1"/>
  <c r="F27" i="15"/>
  <c r="H27" i="15" s="1"/>
  <c r="I27" i="15" s="1"/>
  <c r="Q26" i="15"/>
  <c r="R26" i="15" s="1"/>
  <c r="F26" i="15" l="1"/>
  <c r="H26" i="15" s="1"/>
  <c r="I26" i="15" s="1"/>
  <c r="BI20" i="15"/>
  <c r="BK20" i="15" s="1"/>
  <c r="BI12" i="15"/>
  <c r="BK12" i="15" s="1"/>
  <c r="AC20" i="15"/>
  <c r="AC24" i="15"/>
  <c r="Q24" i="15"/>
  <c r="R24" i="15" s="1"/>
  <c r="AY20" i="15"/>
  <c r="AW20" i="15"/>
  <c r="AU20" i="15"/>
  <c r="AS20" i="15"/>
  <c r="AO20" i="15"/>
  <c r="AM20" i="15"/>
  <c r="AK20" i="15"/>
  <c r="AI20" i="15"/>
  <c r="Q20" i="15"/>
  <c r="R20" i="15" s="1"/>
  <c r="AY16" i="15"/>
  <c r="AW16" i="15"/>
  <c r="AU16" i="15"/>
  <c r="AS16" i="15"/>
  <c r="AO16" i="15"/>
  <c r="AM16" i="15"/>
  <c r="AK16" i="15"/>
  <c r="AI16" i="15"/>
  <c r="Q16" i="15"/>
  <c r="R16" i="15" s="1"/>
  <c r="AY12" i="15"/>
  <c r="AW12" i="15"/>
  <c r="AU12" i="15"/>
  <c r="AS12" i="15"/>
  <c r="AO12" i="15"/>
  <c r="AM12" i="15"/>
  <c r="AK12" i="15"/>
  <c r="AI12" i="15"/>
  <c r="Q12" i="15"/>
  <c r="R12" i="15" s="1"/>
  <c r="Q9" i="15"/>
  <c r="R9" i="15" s="1"/>
  <c r="Q10" i="15"/>
  <c r="AO8" i="15"/>
  <c r="AO9" i="15"/>
  <c r="AM8" i="15"/>
  <c r="AM9" i="15"/>
  <c r="AK8" i="15"/>
  <c r="AK9" i="15"/>
  <c r="AI8" i="15"/>
  <c r="AI9" i="15"/>
  <c r="X8" i="15"/>
  <c r="X9" i="15"/>
  <c r="X10" i="15"/>
  <c r="BI15" i="15"/>
  <c r="BK15" i="15" s="1"/>
  <c r="BI16" i="15"/>
  <c r="BK16" i="15" s="1"/>
  <c r="BI17" i="15"/>
  <c r="BK17" i="15" s="1"/>
  <c r="BI6" i="15"/>
  <c r="BK6" i="15" s="1"/>
  <c r="BI7" i="15"/>
  <c r="BK7" i="15" s="1"/>
  <c r="BI8" i="15"/>
  <c r="BK8" i="15" s="1"/>
  <c r="BI9" i="15"/>
  <c r="BK9" i="15" s="1"/>
  <c r="BI10" i="15"/>
  <c r="BK10" i="15" s="1"/>
  <c r="BI5" i="15"/>
  <c r="BK5" i="15" s="1"/>
  <c r="AW5" i="15"/>
  <c r="AY8" i="15"/>
  <c r="AY9" i="15"/>
  <c r="AW8" i="15"/>
  <c r="AW9" i="15"/>
  <c r="AW10" i="15"/>
  <c r="AS8" i="15"/>
  <c r="AS9" i="15"/>
  <c r="AS10" i="15"/>
  <c r="AU8" i="15"/>
  <c r="AU9" i="15"/>
  <c r="AU5" i="15"/>
  <c r="AS5" i="15"/>
  <c r="AO5" i="15" l="1"/>
  <c r="AM5" i="15"/>
  <c r="AK5" i="15"/>
  <c r="AI5" i="15"/>
  <c r="AC16" i="15"/>
  <c r="AC8" i="15"/>
  <c r="AC9" i="15"/>
  <c r="X5" i="15"/>
  <c r="R5" i="15"/>
  <c r="F20" i="15"/>
  <c r="H20" i="15" s="1"/>
  <c r="I20" i="15" s="1"/>
  <c r="F12" i="15"/>
  <c r="H12" i="15" s="1"/>
  <c r="I12" i="15" s="1"/>
  <c r="F24" i="15"/>
  <c r="H24" i="15" s="1"/>
  <c r="I24" i="15" s="1"/>
  <c r="F14" i="15"/>
  <c r="F15" i="15"/>
  <c r="H15" i="15" s="1"/>
  <c r="I15" i="15" s="1"/>
  <c r="F16" i="15"/>
  <c r="H16" i="15" s="1"/>
  <c r="I16" i="15" s="1"/>
  <c r="F17" i="15"/>
  <c r="H17" i="15" s="1"/>
  <c r="I17" i="15" s="1"/>
  <c r="F6" i="15"/>
  <c r="H6" i="15" s="1"/>
  <c r="I6" i="15" s="1"/>
  <c r="F7" i="15"/>
  <c r="F8" i="15"/>
  <c r="H8" i="15" s="1"/>
  <c r="I8" i="15" s="1"/>
  <c r="F9" i="15"/>
  <c r="H9" i="15" s="1"/>
  <c r="I9" i="15" s="1"/>
  <c r="F10" i="15"/>
  <c r="F5" i="15"/>
  <c r="H5" i="15" s="1"/>
  <c r="X6" i="15"/>
  <c r="X15" i="15"/>
  <c r="X17" i="15"/>
  <c r="BI18" i="15" l="1"/>
  <c r="BK18" i="15" s="1"/>
  <c r="BI14" i="15"/>
  <c r="BK14" i="15" s="1"/>
  <c r="AC10" i="15"/>
  <c r="AC7" i="15"/>
  <c r="X14" i="15"/>
  <c r="H10" i="15"/>
  <c r="I10" i="15" s="1"/>
  <c r="H7" i="15"/>
  <c r="I7" i="15" s="1"/>
  <c r="Q14" i="15"/>
  <c r="R14" i="15" s="1"/>
  <c r="F13" i="15"/>
  <c r="Q6" i="15" l="1"/>
  <c r="R6" i="15" s="1"/>
  <c r="R10" i="15"/>
  <c r="AI10" i="15"/>
  <c r="AK10" i="15"/>
  <c r="AM10" i="15"/>
  <c r="AO10" i="15"/>
  <c r="AU10" i="15"/>
  <c r="AY10" i="15"/>
  <c r="F18" i="15"/>
  <c r="H18" i="15" s="1"/>
  <c r="I18" i="15" s="1"/>
  <c r="X22" i="15"/>
  <c r="AC22" i="15"/>
  <c r="AI17" i="15"/>
  <c r="AK17" i="15"/>
  <c r="AM17" i="15"/>
  <c r="AO17" i="15"/>
  <c r="AS17" i="15"/>
  <c r="AU17" i="15"/>
  <c r="AW17" i="15"/>
  <c r="AY17" i="15"/>
  <c r="X18" i="15"/>
  <c r="X13" i="15"/>
  <c r="X7" i="15"/>
  <c r="AY7" i="15"/>
  <c r="AW7" i="15"/>
  <c r="AU7" i="15"/>
  <c r="AS7" i="15"/>
  <c r="AO7" i="15"/>
  <c r="AM7" i="15"/>
  <c r="AK7" i="15"/>
  <c r="AI7" i="15"/>
  <c r="Q7" i="15"/>
  <c r="R7" i="15" s="1"/>
  <c r="R25" i="8" l="1"/>
  <c r="AY22" i="15"/>
  <c r="AW22" i="15"/>
  <c r="AU22" i="15"/>
  <c r="AS22" i="15"/>
  <c r="AY6" i="15" l="1"/>
  <c r="AW6" i="15"/>
  <c r="AU6" i="15"/>
  <c r="AS6" i="15"/>
  <c r="AO6" i="15"/>
  <c r="AM6" i="15"/>
  <c r="AK6" i="15"/>
  <c r="AI6" i="15"/>
  <c r="AC13" i="15"/>
  <c r="AS13" i="15"/>
  <c r="AC15" i="15"/>
  <c r="AC14" i="15"/>
  <c r="AI13" i="15"/>
  <c r="AK13" i="15"/>
  <c r="AM13" i="15"/>
  <c r="AO13" i="15"/>
  <c r="AU13" i="15"/>
  <c r="AW13" i="15"/>
  <c r="AY13" i="15"/>
  <c r="H13" i="15"/>
  <c r="I13" i="15" s="1"/>
  <c r="AI14" i="15"/>
  <c r="AK14" i="15"/>
  <c r="AM14" i="15"/>
  <c r="AO14" i="15"/>
  <c r="AS14" i="15"/>
  <c r="AU14" i="15"/>
  <c r="AW14" i="15"/>
  <c r="AY14" i="15"/>
  <c r="H14" i="15"/>
  <c r="I14" i="15" s="1"/>
  <c r="AI15" i="15"/>
  <c r="AK15" i="15"/>
  <c r="AM15" i="15"/>
  <c r="AO15" i="15"/>
  <c r="AS15" i="15"/>
  <c r="AU15" i="15"/>
  <c r="AW15" i="15"/>
  <c r="AY15" i="15"/>
  <c r="AC17" i="15"/>
  <c r="AI18" i="15"/>
  <c r="AK18" i="15"/>
  <c r="AM18" i="15"/>
  <c r="AO18" i="15"/>
  <c r="AS18" i="15"/>
  <c r="AU18" i="15"/>
  <c r="AW18" i="15"/>
  <c r="AY18" i="15"/>
  <c r="Q22" i="15"/>
  <c r="R22" i="15" s="1"/>
  <c r="F22" i="15"/>
  <c r="H22" i="15" s="1"/>
  <c r="I22" i="15" s="1"/>
  <c r="AI22" i="15"/>
  <c r="AK22" i="15"/>
  <c r="AM22" i="15"/>
  <c r="AO22" i="15"/>
  <c r="C25" i="8" l="1"/>
  <c r="M25" i="8"/>
  <c r="H25" i="8"/>
  <c r="D25" i="8"/>
  <c r="L25" i="8"/>
  <c r="F25" i="8"/>
  <c r="J25" i="8"/>
</calcChain>
</file>

<file path=xl/sharedStrings.xml><?xml version="1.0" encoding="utf-8"?>
<sst xmlns="http://schemas.openxmlformats.org/spreadsheetml/2006/main" count="415" uniqueCount="157">
  <si>
    <t>Agency</t>
  </si>
  <si>
    <t>Project</t>
  </si>
  <si>
    <t>Pima County</t>
  </si>
  <si>
    <t>City of Tucson</t>
  </si>
  <si>
    <t>La Frontera</t>
  </si>
  <si>
    <t>Our Family Services</t>
  </si>
  <si>
    <t>PSH</t>
  </si>
  <si>
    <t>RRH</t>
  </si>
  <si>
    <t>Project 
Type</t>
  </si>
  <si>
    <t>N/A</t>
  </si>
  <si>
    <t>Emerge</t>
  </si>
  <si>
    <t>Points</t>
  </si>
  <si>
    <t>Threshold</t>
  </si>
  <si>
    <t>January</t>
  </si>
  <si>
    <t>April</t>
  </si>
  <si>
    <t>July</t>
  </si>
  <si>
    <t>October</t>
  </si>
  <si>
    <t>Yes</t>
  </si>
  <si>
    <t>No</t>
  </si>
  <si>
    <t>SH</t>
  </si>
  <si>
    <t xml:space="preserve">Were 100% of project vacancies during this period filled through Coordinated Entry? </t>
  </si>
  <si>
    <t>Secure Futures RRH (CoC) (548)</t>
  </si>
  <si>
    <t>Exits to Permanent Housing</t>
  </si>
  <si>
    <t>Returns to Homelessness</t>
  </si>
  <si>
    <t>Voting Membership</t>
  </si>
  <si>
    <t>Are you currently a Public Access Point?</t>
  </si>
  <si>
    <t>Project Information</t>
  </si>
  <si>
    <t>4 Qtrs</t>
  </si>
  <si>
    <t>3 Qtrs</t>
  </si>
  <si>
    <t>2 Qtrs</t>
  </si>
  <si>
    <t>1 Qtr</t>
  </si>
  <si>
    <t>0 Qtr</t>
  </si>
  <si>
    <t>Unit
Quarterly Percentage</t>
  </si>
  <si>
    <t>Bed
Quarterly Percentage</t>
  </si>
  <si>
    <t>Access Point Participation</t>
  </si>
  <si>
    <t>Percentage</t>
  </si>
  <si>
    <t>Months</t>
  </si>
  <si>
    <t>Voting 
Membership</t>
  </si>
  <si>
    <t>Score</t>
  </si>
  <si>
    <t>Access Point?</t>
  </si>
  <si>
    <t>Quarters</t>
  </si>
  <si>
    <t>Unit/Bed 
Utilization</t>
  </si>
  <si>
    <t>Rapid Placement in Housing</t>
  </si>
  <si>
    <t>Project Type</t>
  </si>
  <si>
    <t>Exempt</t>
  </si>
  <si>
    <t>Sonora House Program SH (CoC) (39, 53)</t>
  </si>
  <si>
    <t>Home Again RRH (CoC) (544)</t>
  </si>
  <si>
    <t>Total # of year-round beds indicated in the Continuum of Care project application</t>
  </si>
  <si>
    <t>Total # of year-round units indicated in the Continuum of Care project application</t>
  </si>
  <si>
    <t>Average number of days enrolled in project before date of permanent housing move-in</t>
  </si>
  <si>
    <t>All persons who moved into permanent housing</t>
  </si>
  <si>
    <r>
      <t xml:space="preserve">The number of </t>
    </r>
    <r>
      <rPr>
        <b/>
        <u/>
        <sz val="9"/>
        <color theme="1"/>
        <rFont val="Arial"/>
        <family val="2"/>
      </rPr>
      <t>beds</t>
    </r>
    <r>
      <rPr>
        <sz val="9"/>
        <color theme="1"/>
        <rFont val="Arial"/>
        <family val="2"/>
      </rPr>
      <t xml:space="preserve"> filled on each of the 4 Point in Time dates (7b)</t>
    </r>
  </si>
  <si>
    <r>
      <t xml:space="preserve">The number of </t>
    </r>
    <r>
      <rPr>
        <b/>
        <u/>
        <sz val="9"/>
        <color theme="1"/>
        <rFont val="Arial"/>
        <family val="2"/>
      </rPr>
      <t>units</t>
    </r>
    <r>
      <rPr>
        <sz val="9"/>
        <color theme="1"/>
        <rFont val="Arial"/>
        <family val="2"/>
      </rPr>
      <t xml:space="preserve"> filled on each of the 4 Point in Time dates </t>
    </r>
    <r>
      <rPr>
        <b/>
        <sz val="9"/>
        <color theme="1"/>
        <rFont val="Arial"/>
        <family val="2"/>
      </rPr>
      <t>(8b)</t>
    </r>
  </si>
  <si>
    <t>Total Earned Points</t>
  </si>
  <si>
    <t>Total Available Points (Less N/A)</t>
  </si>
  <si>
    <t>All total persons whose destinations excluded them from the calculation</t>
  </si>
  <si>
    <t># of Leavers</t>
  </si>
  <si>
    <t>(Calculation)</t>
  </si>
  <si>
    <t>Data Source and Methodology</t>
  </si>
  <si>
    <t>(APR: 5a5)</t>
  </si>
  <si>
    <t>(APR: 23c)</t>
  </si>
  <si>
    <t>Number of Adult Stayers</t>
  </si>
  <si>
    <t>(APR: 5a9)</t>
  </si>
  <si>
    <t>(APR: 18, row 7, column 2)</t>
  </si>
  <si>
    <t>(APR: 5a6)</t>
  </si>
  <si>
    <t>Number of Adult Stayers Not Yet Required to Have An Annual Assessment</t>
  </si>
  <si>
    <t>(APR: Question 23c)</t>
  </si>
  <si>
    <t>(Client served report)</t>
  </si>
  <si>
    <t>Project Application</t>
  </si>
  <si>
    <t>(APR: 8b)</t>
  </si>
  <si>
    <t>(APR: 7b)</t>
  </si>
  <si>
    <t xml:space="preserve">(Project application) </t>
  </si>
  <si>
    <t>(Confirmed by CoC Lead)</t>
  </si>
  <si>
    <t>(Referral report)</t>
  </si>
  <si>
    <t>Percentage of CE Openings filled through Coordinated Entry</t>
  </si>
  <si>
    <t xml:space="preserve">(Comparison between Clients Served and Referral reports) </t>
  </si>
  <si>
    <t xml:space="preserve">(TPCH Voting Member Rosters,  General Council Minutes) </t>
  </si>
  <si>
    <t>Homes First PSH (CoC) (317)</t>
  </si>
  <si>
    <t>One Stop RRH(CoC) (500)</t>
  </si>
  <si>
    <t>(APR: 22c &amp; Housing Move-In Report)</t>
  </si>
  <si>
    <t>Extent to which project applicant maintained voting membership in TPCH during the period of 07/01/22 - 06/30/23
(# of months)</t>
  </si>
  <si>
    <t>Number of Exits included in the Calculation</t>
  </si>
  <si>
    <t>Percentage of all leavers who exited to permanent housing</t>
  </si>
  <si>
    <t>Total Points out of 20</t>
  </si>
  <si>
    <t>Number of Adult Leavers</t>
  </si>
  <si>
    <t>CBI</t>
  </si>
  <si>
    <t>Rapid Re-Housing for Survivors of Domestic Abuse (CoC) (675)</t>
  </si>
  <si>
    <t>Our Family Services: Homes First</t>
  </si>
  <si>
    <t>Our Family Services:
Secure Futures</t>
  </si>
  <si>
    <t>Our Family Services: 
Home Again</t>
  </si>
  <si>
    <t>Pima County:
La Casita</t>
  </si>
  <si>
    <t>Pima County:
One Stop RRH</t>
  </si>
  <si>
    <t xml:space="preserve">La Frontera Center:
Sonora House </t>
  </si>
  <si>
    <t>Community Bridges Inc.: Pima 37</t>
  </si>
  <si>
    <t xml:space="preserve">Emerge: 
Rapid Re-Housing for Survivors of Domestic Abuse </t>
  </si>
  <si>
    <t>Total points out of 15</t>
  </si>
  <si>
    <t xml:space="preserve"> Total leavers who returned to homelessness within 12 months of exit</t>
  </si>
  <si>
    <t>Total Points out of 5</t>
  </si>
  <si>
    <t>All total persons exiting to positive housing destinations</t>
  </si>
  <si>
    <t>Unit and/or Bed
Total Points
out of 5</t>
  </si>
  <si>
    <t xml:space="preserve">Pima 37 PSH (865) </t>
  </si>
  <si>
    <t>City of Tucson: PSH Reallocation
(SPC II Consolidated, SPC TRA, Frontiers)</t>
  </si>
  <si>
    <t>Number of openings filled through Coordinated Entry between
July 1, 2024 and June 30, 2025</t>
  </si>
  <si>
    <t>How many openings did this project have between 
July 1, 2024 and June 30, 2025</t>
  </si>
  <si>
    <t>Total leavers who exited to permanent housing destinations between
 07/01/2023 to 06/30/2024</t>
  </si>
  <si>
    <t>Percentage of all
leavers who exited to permanent housing destinations between 07/01/2023 to 06/30/2024 and who returned to homelessness within
12 months of exit</t>
  </si>
  <si>
    <t>All persons with project start dates between 07/01/24 - 06/30/25, excluding persons which entered after 03/22/25 and who did not enter permanent housing move-in by 06/30/25</t>
  </si>
  <si>
    <t xml:space="preserve">Exits to Permanent Housing </t>
  </si>
  <si>
    <t xml:space="preserve">Rapid Placement in Housing 
</t>
  </si>
  <si>
    <t xml:space="preserve">Returns to Homelessness </t>
  </si>
  <si>
    <t xml:space="preserve">Unit Utilization </t>
  </si>
  <si>
    <t>YHDP RRH (729)</t>
  </si>
  <si>
    <t xml:space="preserve">RRH </t>
  </si>
  <si>
    <t>YHDP New Hope RRH (CoC-YHDP) (723)</t>
  </si>
  <si>
    <t>OPCS</t>
  </si>
  <si>
    <t>CBI Pima 70 PSH (CoC-SNOFO)(873)</t>
  </si>
  <si>
    <t>OFS YHDP Transitions PSH (CoC-YHDP) (945)</t>
  </si>
  <si>
    <t>Mesquite PSH (CoC-SNOFO) (864)</t>
  </si>
  <si>
    <t>OPCS - YHDP Bread &amp; Roses (TH) (CoC-YHDP)(749)</t>
  </si>
  <si>
    <t xml:space="preserve">City of Tucson </t>
  </si>
  <si>
    <t>SO</t>
  </si>
  <si>
    <t xml:space="preserve">TH </t>
  </si>
  <si>
    <t>COT - MDOT Street Outreach (CoC-SNOFO) (SO)(880,908,911)</t>
  </si>
  <si>
    <t>Goodwill</t>
  </si>
  <si>
    <t>SSO</t>
  </si>
  <si>
    <t xml:space="preserve">OFS </t>
  </si>
  <si>
    <t>`</t>
  </si>
  <si>
    <t>City of Tucson: OFS YHDP Transitions (945)</t>
  </si>
  <si>
    <t>Community Bridges Inc: Pima 70  (873)</t>
  </si>
  <si>
    <t>Old Pueblo Community Services: Mesquite (864)</t>
  </si>
  <si>
    <t>Community Bridges Inc: YHDP (729)</t>
  </si>
  <si>
    <t>Our Family Services: YHDP New Hope (723)</t>
  </si>
  <si>
    <t>Old Pueblo Community Services: YHDP Bread &amp; Roses (749)</t>
  </si>
  <si>
    <t>City of Tucson: MDOT (880,908,911)</t>
  </si>
  <si>
    <t>Goodwill Metro: REC Reengagement Project for Homeless Youth(753)(754)</t>
  </si>
  <si>
    <t>TH</t>
  </si>
  <si>
    <t xml:space="preserve">Increased Employment Income </t>
  </si>
  <si>
    <t>Number of Adult Stayers with Increased Employment Income - Performance Measure: Persons who accomplished this measure</t>
  </si>
  <si>
    <t>Number of Adult Leavers with Increased Employment Income - Performance Measure: Persons who accomplished this measure</t>
  </si>
  <si>
    <t>Percentage of adult person with annual assessments or exits indicating an increase in employment income from start to annual assessment or exit</t>
  </si>
  <si>
    <t>(APR: 19a1, row 1, column 9)</t>
  </si>
  <si>
    <t>(APR: 19a2, row 1, column 9)</t>
  </si>
  <si>
    <t xml:space="preserve">Youth Care SSO(752, 937, 733, 938) </t>
  </si>
  <si>
    <t>REC Reengagement Project for Homeless Youth(753, 754)</t>
  </si>
  <si>
    <t>Pima County La Casita (CoC) (993) (934 (Ended 12/24))</t>
  </si>
  <si>
    <t>Type of Population Served Aligns with Community Priorities/Needs</t>
  </si>
  <si>
    <t xml:space="preserve">
Total points out of 35
</t>
  </si>
  <si>
    <t>Total Points out of 50</t>
  </si>
  <si>
    <t>Total points out of 50</t>
  </si>
  <si>
    <t>Increased Employment Income</t>
  </si>
  <si>
    <t xml:space="preserve">Our Family Services: Youth Care (752)(937)(733)(938) </t>
  </si>
  <si>
    <t>Posting Date: 12/01/2025</t>
  </si>
  <si>
    <t>Avg Days</t>
  </si>
  <si>
    <r>
      <t>Disputes to the performance score card due to tpch-nofo@tucsonaz.gov no later than December 8, 2025. Disputes must include backup documentation as evidence of inaccurate listing within the project performance score card. Note that HMIS data corrections made after</t>
    </r>
    <r>
      <rPr>
        <sz val="20"/>
        <color rgb="FFFF0000"/>
        <rFont val="Arial"/>
        <family val="2"/>
      </rPr>
      <t xml:space="preserve"> </t>
    </r>
    <r>
      <rPr>
        <sz val="20"/>
        <rFont val="Arial"/>
        <family val="2"/>
      </rPr>
      <t xml:space="preserve">August 15, 2025 will not result in changes to the project performance score card as indicated in the TPCH FY 2025 CoC Program Funding Competition Overview, Instructions, and Process for Tucson/Pima County. </t>
    </r>
  </si>
  <si>
    <t>TUCSON PIMA COLLABORATION TO END HOMELESSNESS
FY 2025 COC RENEWAL PROJECT PERFORMANCE SCORE CARD (PRELIMINARY - DECEMBER 1, 2025)</t>
  </si>
  <si>
    <t>Posted at https://www.tpch.net/fy25nofo</t>
  </si>
  <si>
    <t>PSH Reallocation (SPC II Consolidated, SPC TRA, Frontiers) (349, 517, 812, 853, 907, 933,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</si>
</sst>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3"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0"/>
      <name val="Arial"/>
      <family val="2"/>
    </font>
    <font>
      <sz val="11"/>
      <color rgb="FF000000"/>
      <name val="Calibri"/>
      <family val="2"/>
    </font>
    <font>
      <sz val="11"/>
      <color theme="1"/>
      <name val="Arial"/>
      <family val="2"/>
    </font>
    <font>
      <b/>
      <sz val="9"/>
      <name val="Arial"/>
      <family val="2"/>
    </font>
    <font>
      <b/>
      <sz val="12"/>
      <color theme="1"/>
      <name val="Arial"/>
      <family val="2"/>
    </font>
    <font>
      <sz val="12"/>
      <color theme="1"/>
      <name val="Arial"/>
      <family val="2"/>
    </font>
    <font>
      <b/>
      <sz val="36"/>
      <color theme="4" tint="-0.499984740745262"/>
      <name val="Arial"/>
      <family val="2"/>
    </font>
    <font>
      <sz val="10"/>
      <color theme="1"/>
      <name val="Arial"/>
      <family val="2"/>
    </font>
    <font>
      <sz val="10"/>
      <color rgb="FF000000"/>
      <name val="Arial"/>
      <family val="2"/>
    </font>
    <font>
      <b/>
      <sz val="8"/>
      <color rgb="FF00B050"/>
      <name val="Arial"/>
      <family val="2"/>
    </font>
    <font>
      <b/>
      <sz val="9"/>
      <color rgb="FF00B050"/>
      <name val="Arial"/>
      <family val="2"/>
    </font>
    <font>
      <sz val="8"/>
      <color rgb="FF00B050"/>
      <name val="Arial"/>
      <family val="2"/>
    </font>
    <font>
      <b/>
      <u/>
      <sz val="12"/>
      <color theme="1"/>
      <name val="Arial"/>
      <family val="2"/>
    </font>
    <font>
      <b/>
      <u/>
      <sz val="11"/>
      <color theme="1"/>
      <name val="Arial"/>
      <family val="2"/>
    </font>
    <font>
      <b/>
      <u/>
      <sz val="12"/>
      <name val="Arial"/>
      <family val="2"/>
    </font>
    <font>
      <sz val="9"/>
      <color theme="1"/>
      <name val="Arial"/>
      <family val="2"/>
    </font>
    <font>
      <b/>
      <u/>
      <sz val="9"/>
      <color theme="1"/>
      <name val="Arial"/>
      <family val="2"/>
    </font>
    <font>
      <sz val="9"/>
      <color rgb="FF000000"/>
      <name val="Arial"/>
      <family val="2"/>
    </font>
    <font>
      <b/>
      <sz val="9"/>
      <color theme="1"/>
      <name val="Arial"/>
      <family val="2"/>
    </font>
    <font>
      <b/>
      <sz val="12"/>
      <name val="Arial"/>
      <family val="2"/>
    </font>
    <font>
      <sz val="20"/>
      <name val="Arial"/>
      <family val="2"/>
    </font>
    <font>
      <b/>
      <sz val="20"/>
      <name val="Arial"/>
      <family val="2"/>
    </font>
    <font>
      <sz val="12"/>
      <name val="Arial"/>
      <family val="2"/>
    </font>
    <font>
      <sz val="20"/>
      <color rgb="FFFF0000"/>
      <name val="Arial"/>
      <family val="2"/>
    </font>
    <font>
      <sz val="11"/>
      <name val="Arial"/>
      <family val="2"/>
    </font>
    <font>
      <b/>
      <sz val="10"/>
      <color theme="1"/>
      <name val="Arial"/>
      <family val="2"/>
    </font>
    <font>
      <b/>
      <sz val="11"/>
      <name val="Arial"/>
      <family val="2"/>
    </font>
    <font>
      <sz val="8"/>
      <name val="Calibri"/>
      <family val="2"/>
      <scheme val="minor"/>
    </font>
    <font>
      <b/>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2"/>
        <bgColor indexed="64"/>
      </patternFill>
    </fill>
    <fill>
      <patternFill patternType="solid">
        <fgColor theme="2"/>
        <bgColor rgb="FFFFFFFF"/>
      </patternFill>
    </fill>
    <fill>
      <patternFill patternType="solid">
        <fgColor theme="0"/>
        <bgColor rgb="FFFFFFFF"/>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9" fontId="3" fillId="0" borderId="0" applyFont="0" applyFill="0" applyBorder="0" applyAlignment="0" applyProtection="0"/>
    <xf numFmtId="0" fontId="5" fillId="0" borderId="0"/>
    <xf numFmtId="9" fontId="5" fillId="0" borderId="0" applyFont="0" applyFill="0" applyBorder="0" applyAlignment="0" applyProtection="0"/>
    <xf numFmtId="0" fontId="9" fillId="0" borderId="0"/>
    <xf numFmtId="9" fontId="9" fillId="0" borderId="0" applyFont="0" applyFill="0" applyBorder="0" applyAlignment="0" applyProtection="0"/>
    <xf numFmtId="44" fontId="9" fillId="0" borderId="0" applyFont="0" applyFill="0" applyBorder="0" applyAlignment="0" applyProtection="0"/>
  </cellStyleXfs>
  <cellXfs count="270">
    <xf numFmtId="0" fontId="0" fillId="0" borderId="0" xfId="0"/>
    <xf numFmtId="0" fontId="6" fillId="0" borderId="0" xfId="0" applyFont="1"/>
    <xf numFmtId="0" fontId="6" fillId="0" borderId="0" xfId="0" applyFont="1" applyAlignment="1">
      <alignment horizontal="center"/>
    </xf>
    <xf numFmtId="0" fontId="7" fillId="4" borderId="1" xfId="2" applyFont="1" applyFill="1" applyBorder="1" applyAlignment="1">
      <alignment horizontal="center" wrapText="1"/>
    </xf>
    <xf numFmtId="0" fontId="9" fillId="0" borderId="14" xfId="0" applyFont="1" applyBorder="1" applyAlignment="1">
      <alignment horizontal="center"/>
    </xf>
    <xf numFmtId="0" fontId="4" fillId="0" borderId="1" xfId="0" applyFont="1" applyBorder="1" applyAlignment="1">
      <alignment horizontal="center"/>
    </xf>
    <xf numFmtId="9" fontId="7" fillId="4" borderId="1" xfId="1" applyFont="1" applyFill="1" applyBorder="1" applyAlignment="1">
      <alignment horizontal="center" wrapText="1"/>
    </xf>
    <xf numFmtId="1" fontId="7" fillId="4" borderId="1" xfId="2" applyNumberFormat="1" applyFont="1" applyFill="1" applyBorder="1" applyAlignment="1">
      <alignment horizontal="center" wrapText="1"/>
    </xf>
    <xf numFmtId="0" fontId="7" fillId="5" borderId="1" xfId="2" applyFont="1" applyFill="1" applyBorder="1" applyAlignment="1">
      <alignment horizontal="center" wrapText="1"/>
    </xf>
    <xf numFmtId="0" fontId="7" fillId="5" borderId="3" xfId="2" applyFont="1" applyFill="1" applyBorder="1" applyAlignment="1">
      <alignment horizontal="center" wrapText="1"/>
    </xf>
    <xf numFmtId="1" fontId="4" fillId="2" borderId="1" xfId="1" applyNumberFormat="1" applyFont="1" applyFill="1" applyBorder="1" applyAlignment="1">
      <alignment horizontal="center"/>
    </xf>
    <xf numFmtId="0" fontId="8" fillId="7" borderId="14" xfId="0" applyFont="1" applyFill="1" applyBorder="1" applyAlignment="1">
      <alignment horizontal="right" wrapText="1"/>
    </xf>
    <xf numFmtId="0" fontId="8" fillId="7" borderId="15" xfId="0" applyFont="1" applyFill="1" applyBorder="1" applyAlignment="1">
      <alignment horizontal="center"/>
    </xf>
    <xf numFmtId="10" fontId="8" fillId="7" borderId="15" xfId="1" applyNumberFormat="1" applyFont="1" applyFill="1" applyBorder="1" applyAlignment="1">
      <alignment horizontal="center" vertical="center"/>
    </xf>
    <xf numFmtId="0" fontId="6" fillId="0" borderId="0" xfId="4" applyFont="1"/>
    <xf numFmtId="0" fontId="6" fillId="0" borderId="0" xfId="4" applyFont="1" applyAlignment="1">
      <alignment horizontal="center"/>
    </xf>
    <xf numFmtId="9" fontId="6" fillId="2" borderId="0" xfId="5" applyFont="1" applyFill="1" applyBorder="1" applyAlignment="1">
      <alignment horizontal="center"/>
    </xf>
    <xf numFmtId="9" fontId="6" fillId="2" borderId="0" xfId="5" applyFont="1" applyFill="1" applyBorder="1"/>
    <xf numFmtId="9" fontId="6" fillId="0" borderId="0" xfId="5" applyFont="1"/>
    <xf numFmtId="1" fontId="6" fillId="0" borderId="0" xfId="5" applyNumberFormat="1" applyFont="1"/>
    <xf numFmtId="1" fontId="6" fillId="0" borderId="0" xfId="5" applyNumberFormat="1" applyFont="1" applyAlignment="1">
      <alignment horizontal="center"/>
    </xf>
    <xf numFmtId="0" fontId="6" fillId="0" borderId="0" xfId="4" applyFont="1" applyAlignment="1">
      <alignment horizontal="left"/>
    </xf>
    <xf numFmtId="0" fontId="11" fillId="0" borderId="0" xfId="4" applyFont="1"/>
    <xf numFmtId="0" fontId="11" fillId="2" borderId="0" xfId="4" applyFont="1" applyFill="1"/>
    <xf numFmtId="9" fontId="11" fillId="2" borderId="0" xfId="5" applyFont="1" applyFill="1" applyBorder="1" applyAlignment="1">
      <alignment horizontal="center"/>
    </xf>
    <xf numFmtId="9" fontId="11" fillId="0" borderId="0" xfId="5" applyFont="1" applyFill="1" applyBorder="1" applyAlignment="1">
      <alignment horizontal="center"/>
    </xf>
    <xf numFmtId="0" fontId="11" fillId="2" borderId="0" xfId="4" applyFont="1" applyFill="1" applyAlignment="1">
      <alignment horizontal="center"/>
    </xf>
    <xf numFmtId="0" fontId="11" fillId="2" borderId="1" xfId="4" applyFont="1" applyFill="1" applyBorder="1" applyAlignment="1" applyProtection="1">
      <alignment horizontal="center"/>
      <protection locked="0"/>
    </xf>
    <xf numFmtId="10" fontId="12" fillId="6" borderId="1" xfId="5" applyNumberFormat="1" applyFont="1" applyFill="1" applyBorder="1" applyAlignment="1">
      <alignment horizontal="center"/>
    </xf>
    <xf numFmtId="1" fontId="11" fillId="2" borderId="1" xfId="4" applyNumberFormat="1" applyFont="1" applyFill="1" applyBorder="1" applyAlignment="1">
      <alignment horizontal="center"/>
    </xf>
    <xf numFmtId="1" fontId="11" fillId="2" borderId="1" xfId="5" applyNumberFormat="1" applyFont="1" applyFill="1" applyBorder="1" applyAlignment="1">
      <alignment horizontal="center"/>
    </xf>
    <xf numFmtId="10" fontId="11" fillId="0" borderId="1" xfId="5" applyNumberFormat="1" applyFont="1" applyBorder="1" applyAlignment="1">
      <alignment horizontal="center"/>
    </xf>
    <xf numFmtId="0" fontId="11" fillId="2" borderId="1" xfId="4" applyFont="1" applyFill="1" applyBorder="1" applyAlignment="1">
      <alignment horizontal="center"/>
    </xf>
    <xf numFmtId="0" fontId="11" fillId="0" borderId="1" xfId="4" applyFont="1" applyBorder="1" applyAlignment="1">
      <alignment horizontal="center"/>
    </xf>
    <xf numFmtId="10" fontId="11" fillId="0" borderId="1" xfId="5" applyNumberFormat="1" applyFont="1" applyFill="1" applyBorder="1" applyAlignment="1">
      <alignment horizontal="center"/>
    </xf>
    <xf numFmtId="1" fontId="11" fillId="0" borderId="1" xfId="5" applyNumberFormat="1" applyFont="1" applyFill="1" applyBorder="1" applyAlignment="1">
      <alignment horizontal="center"/>
    </xf>
    <xf numFmtId="0" fontId="11" fillId="0" borderId="1" xfId="5" applyNumberFormat="1" applyFont="1" applyFill="1" applyBorder="1" applyAlignment="1">
      <alignment horizontal="center"/>
    </xf>
    <xf numFmtId="0" fontId="11" fillId="2" borderId="1" xfId="5" applyNumberFormat="1" applyFont="1" applyFill="1" applyBorder="1" applyAlignment="1">
      <alignment horizontal="center"/>
    </xf>
    <xf numFmtId="10" fontId="11" fillId="2" borderId="0" xfId="5" applyNumberFormat="1" applyFont="1" applyFill="1" applyBorder="1" applyAlignment="1">
      <alignment horizontal="center"/>
    </xf>
    <xf numFmtId="0" fontId="11" fillId="2" borderId="0" xfId="5" applyNumberFormat="1" applyFont="1" applyFill="1" applyBorder="1" applyAlignment="1">
      <alignment horizontal="center"/>
    </xf>
    <xf numFmtId="0" fontId="11" fillId="2" borderId="14" xfId="4" applyFont="1" applyFill="1" applyBorder="1" applyAlignment="1">
      <alignment horizontal="center"/>
    </xf>
    <xf numFmtId="1" fontId="11" fillId="2" borderId="14" xfId="5" applyNumberFormat="1" applyFont="1" applyFill="1" applyBorder="1" applyAlignment="1">
      <alignment horizontal="center"/>
    </xf>
    <xf numFmtId="0" fontId="11" fillId="2" borderId="1" xfId="5" applyNumberFormat="1" applyFont="1" applyFill="1" applyBorder="1" applyAlignment="1" applyProtection="1">
      <alignment horizontal="center"/>
      <protection locked="0"/>
    </xf>
    <xf numFmtId="0" fontId="13" fillId="2" borderId="0" xfId="4" applyFont="1" applyFill="1" applyAlignment="1">
      <alignment horizontal="center"/>
    </xf>
    <xf numFmtId="9" fontId="13" fillId="2" borderId="0" xfId="5" applyFont="1" applyFill="1" applyBorder="1" applyAlignment="1">
      <alignment horizontal="center"/>
    </xf>
    <xf numFmtId="0" fontId="11" fillId="0" borderId="0" xfId="4" applyFont="1" applyAlignment="1">
      <alignment horizontal="center"/>
    </xf>
    <xf numFmtId="0" fontId="15" fillId="2" borderId="0" xfId="4" applyFont="1" applyFill="1" applyAlignment="1">
      <alignment horizontal="center"/>
    </xf>
    <xf numFmtId="9" fontId="15" fillId="2" borderId="0" xfId="5" applyFont="1" applyFill="1" applyBorder="1" applyAlignment="1">
      <alignment horizontal="center"/>
    </xf>
    <xf numFmtId="0" fontId="13" fillId="0" borderId="0" xfId="4" applyFont="1" applyAlignment="1">
      <alignment horizontal="center"/>
    </xf>
    <xf numFmtId="1" fontId="11" fillId="2" borderId="0" xfId="5" applyNumberFormat="1" applyFont="1" applyFill="1" applyBorder="1" applyAlignment="1">
      <alignment horizontal="center"/>
    </xf>
    <xf numFmtId="1" fontId="13" fillId="2" borderId="0" xfId="4" applyNumberFormat="1" applyFont="1" applyFill="1" applyAlignment="1">
      <alignment horizontal="center"/>
    </xf>
    <xf numFmtId="1" fontId="11" fillId="2" borderId="1" xfId="4" applyNumberFormat="1" applyFont="1" applyFill="1" applyBorder="1" applyAlignment="1" applyProtection="1">
      <alignment horizontal="center"/>
      <protection locked="0"/>
    </xf>
    <xf numFmtId="1" fontId="13" fillId="2" borderId="0" xfId="5" applyNumberFormat="1" applyFont="1" applyFill="1" applyBorder="1" applyAlignment="1">
      <alignment horizontal="center"/>
    </xf>
    <xf numFmtId="10" fontId="11" fillId="2" borderId="1" xfId="5" applyNumberFormat="1" applyFont="1" applyFill="1" applyBorder="1" applyAlignment="1">
      <alignment horizontal="center"/>
    </xf>
    <xf numFmtId="0" fontId="4" fillId="0" borderId="0" xfId="4" applyFont="1"/>
    <xf numFmtId="9" fontId="13" fillId="0" borderId="0" xfId="5" applyFont="1" applyFill="1" applyBorder="1" applyAlignment="1">
      <alignment horizontal="center"/>
    </xf>
    <xf numFmtId="9" fontId="7" fillId="4" borderId="1" xfId="5" applyFont="1" applyFill="1" applyBorder="1" applyAlignment="1">
      <alignment horizontal="center" wrapText="1"/>
    </xf>
    <xf numFmtId="49" fontId="13" fillId="6" borderId="0" xfId="2" applyNumberFormat="1" applyFont="1" applyFill="1" applyAlignment="1">
      <alignment horizontal="center" wrapText="1"/>
    </xf>
    <xf numFmtId="49" fontId="13" fillId="3" borderId="0" xfId="2" applyNumberFormat="1" applyFont="1" applyFill="1" applyAlignment="1">
      <alignment horizontal="center" wrapText="1"/>
    </xf>
    <xf numFmtId="0" fontId="7" fillId="4" borderId="2" xfId="4" applyFont="1" applyFill="1" applyBorder="1" applyAlignment="1">
      <alignment horizontal="center" wrapText="1"/>
    </xf>
    <xf numFmtId="0" fontId="7" fillId="4" borderId="1" xfId="4" applyFont="1" applyFill="1" applyBorder="1" applyAlignment="1">
      <alignment horizontal="center"/>
    </xf>
    <xf numFmtId="0" fontId="7" fillId="4" borderId="1" xfId="4" applyFont="1" applyFill="1" applyBorder="1" applyAlignment="1">
      <alignment horizontal="center" wrapText="1"/>
    </xf>
    <xf numFmtId="9" fontId="7" fillId="2" borderId="0" xfId="5" applyFont="1" applyFill="1" applyBorder="1" applyAlignment="1">
      <alignment horizontal="center" vertical="center" wrapText="1"/>
    </xf>
    <xf numFmtId="0" fontId="7" fillId="4" borderId="2" xfId="4" applyFont="1" applyFill="1" applyBorder="1" applyAlignment="1">
      <alignment horizontal="center"/>
    </xf>
    <xf numFmtId="1" fontId="7" fillId="4" borderId="1" xfId="5" applyNumberFormat="1" applyFont="1" applyFill="1" applyBorder="1" applyAlignment="1">
      <alignment horizontal="center" wrapText="1"/>
    </xf>
    <xf numFmtId="0" fontId="13" fillId="2" borderId="0" xfId="5" applyNumberFormat="1" applyFont="1" applyFill="1" applyBorder="1" applyAlignment="1">
      <alignment wrapText="1"/>
    </xf>
    <xf numFmtId="9" fontId="17" fillId="2" borderId="6" xfId="5" applyFont="1" applyFill="1" applyBorder="1" applyAlignment="1">
      <alignment vertical="center"/>
    </xf>
    <xf numFmtId="0" fontId="21" fillId="0" borderId="0" xfId="2" applyFont="1" applyAlignment="1">
      <alignment horizontal="center" vertical="center" wrapText="1"/>
    </xf>
    <xf numFmtId="9" fontId="17" fillId="2" borderId="0" xfId="5" applyFont="1" applyFill="1" applyBorder="1" applyAlignment="1">
      <alignment vertical="center"/>
    </xf>
    <xf numFmtId="9" fontId="6" fillId="0" borderId="0" xfId="5" applyFont="1" applyBorder="1"/>
    <xf numFmtId="0" fontId="25" fillId="0" borderId="0" xfId="0" applyFont="1" applyAlignment="1">
      <alignment horizontal="left" wrapText="1"/>
    </xf>
    <xf numFmtId="1" fontId="11" fillId="2" borderId="1" xfId="1" applyNumberFormat="1" applyFont="1" applyFill="1" applyBorder="1" applyAlignment="1">
      <alignment horizontal="center"/>
    </xf>
    <xf numFmtId="0" fontId="4" fillId="2" borderId="1" xfId="0" applyFont="1" applyFill="1" applyBorder="1" applyAlignment="1">
      <alignment horizontal="center"/>
    </xf>
    <xf numFmtId="0" fontId="4" fillId="2" borderId="1" xfId="1" applyNumberFormat="1" applyFont="1" applyFill="1" applyBorder="1" applyAlignment="1">
      <alignment horizontal="center"/>
    </xf>
    <xf numFmtId="0" fontId="9" fillId="0" borderId="6" xfId="0" applyFont="1" applyBorder="1" applyAlignment="1">
      <alignment horizontal="center"/>
    </xf>
    <xf numFmtId="0" fontId="8" fillId="7" borderId="17" xfId="0" applyFont="1" applyFill="1" applyBorder="1" applyAlignment="1">
      <alignment horizontal="center" vertical="center"/>
    </xf>
    <xf numFmtId="0" fontId="9" fillId="8" borderId="6" xfId="0" applyFont="1" applyFill="1" applyBorder="1" applyAlignment="1">
      <alignment horizontal="center" vertical="center"/>
    </xf>
    <xf numFmtId="10" fontId="9" fillId="8" borderId="14" xfId="0" applyNumberFormat="1" applyFont="1" applyFill="1" applyBorder="1" applyAlignment="1">
      <alignment horizontal="center" vertical="center"/>
    </xf>
    <xf numFmtId="0" fontId="8" fillId="8" borderId="14" xfId="0" applyFont="1" applyFill="1" applyBorder="1" applyAlignment="1">
      <alignment horizontal="center" vertical="center"/>
    </xf>
    <xf numFmtId="10" fontId="9" fillId="8" borderId="14" xfId="1" applyNumberFormat="1" applyFont="1" applyFill="1" applyBorder="1" applyAlignment="1">
      <alignment horizontal="center" vertical="center"/>
    </xf>
    <xf numFmtId="0" fontId="26" fillId="8" borderId="14" xfId="0" applyFont="1" applyFill="1" applyBorder="1" applyAlignment="1">
      <alignment horizontal="center" vertical="center"/>
    </xf>
    <xf numFmtId="0" fontId="23" fillId="8" borderId="14" xfId="0" applyFont="1" applyFill="1" applyBorder="1" applyAlignment="1">
      <alignment horizontal="center" vertical="center"/>
    </xf>
    <xf numFmtId="10" fontId="9" fillId="8" borderId="14" xfId="1" applyNumberFormat="1" applyFont="1" applyFill="1" applyBorder="1" applyAlignment="1">
      <alignment horizontal="center" vertical="center" wrapText="1"/>
    </xf>
    <xf numFmtId="0" fontId="9" fillId="8" borderId="14" xfId="0" applyFont="1" applyFill="1" applyBorder="1" applyAlignment="1">
      <alignment horizontal="center" vertical="center"/>
    </xf>
    <xf numFmtId="0" fontId="9" fillId="0" borderId="6"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center" vertical="center"/>
    </xf>
    <xf numFmtId="0" fontId="11" fillId="2" borderId="0" xfId="4" applyFont="1" applyFill="1" applyAlignment="1" applyProtection="1">
      <alignment horizontal="center"/>
      <protection locked="0"/>
    </xf>
    <xf numFmtId="1" fontId="11" fillId="2" borderId="3" xfId="4" applyNumberFormat="1" applyFont="1" applyFill="1" applyBorder="1" applyAlignment="1">
      <alignment horizontal="center"/>
    </xf>
    <xf numFmtId="1" fontId="5" fillId="6" borderId="1" xfId="2" applyNumberFormat="1" applyFill="1" applyBorder="1" applyAlignment="1">
      <alignment horizontal="center" wrapText="1"/>
    </xf>
    <xf numFmtId="1" fontId="12" fillId="6" borderId="1" xfId="2" applyNumberFormat="1" applyFont="1" applyFill="1" applyBorder="1" applyAlignment="1">
      <alignment horizontal="center" wrapText="1"/>
    </xf>
    <xf numFmtId="49" fontId="11" fillId="2" borderId="1" xfId="4" applyNumberFormat="1" applyFont="1" applyFill="1" applyBorder="1" applyAlignment="1">
      <alignment horizontal="center"/>
    </xf>
    <xf numFmtId="9" fontId="11" fillId="2" borderId="1" xfId="5" applyFont="1" applyFill="1" applyBorder="1" applyAlignment="1">
      <alignment horizontal="center"/>
    </xf>
    <xf numFmtId="0" fontId="14" fillId="2" borderId="0" xfId="4" applyFont="1" applyFill="1" applyAlignment="1">
      <alignment horizontal="center"/>
    </xf>
    <xf numFmtId="10" fontId="12" fillId="6" borderId="11" xfId="5" applyNumberFormat="1" applyFont="1" applyFill="1" applyBorder="1" applyAlignment="1">
      <alignment horizontal="center"/>
    </xf>
    <xf numFmtId="49" fontId="11" fillId="2" borderId="1" xfId="5" applyNumberFormat="1" applyFont="1" applyFill="1" applyBorder="1" applyAlignment="1">
      <alignment horizontal="center"/>
    </xf>
    <xf numFmtId="1" fontId="5" fillId="0" borderId="1" xfId="2" applyNumberFormat="1" applyBorder="1" applyAlignment="1">
      <alignment horizontal="center" wrapText="1"/>
    </xf>
    <xf numFmtId="9" fontId="7" fillId="2" borderId="0" xfId="5" applyFont="1" applyFill="1" applyBorder="1" applyAlignment="1">
      <alignment horizontal="center" wrapText="1"/>
    </xf>
    <xf numFmtId="49" fontId="11" fillId="2" borderId="3" xfId="4" applyNumberFormat="1" applyFont="1" applyFill="1" applyBorder="1" applyAlignment="1">
      <alignment horizontal="center"/>
    </xf>
    <xf numFmtId="10" fontId="11" fillId="0" borderId="0" xfId="5" applyNumberFormat="1" applyFont="1" applyFill="1" applyBorder="1" applyAlignment="1">
      <alignment horizontal="center"/>
    </xf>
    <xf numFmtId="1" fontId="11" fillId="2" borderId="0" xfId="4" applyNumberFormat="1" applyFont="1" applyFill="1" applyAlignment="1">
      <alignment horizontal="center"/>
    </xf>
    <xf numFmtId="1" fontId="11" fillId="2" borderId="0" xfId="1" applyNumberFormat="1" applyFont="1" applyFill="1" applyBorder="1" applyAlignment="1">
      <alignment horizontal="center"/>
    </xf>
    <xf numFmtId="1" fontId="5" fillId="6" borderId="0" xfId="2" applyNumberFormat="1" applyFill="1" applyAlignment="1">
      <alignment horizontal="center" wrapText="1"/>
    </xf>
    <xf numFmtId="10" fontId="12" fillId="6" borderId="0" xfId="5" applyNumberFormat="1" applyFont="1" applyFill="1" applyBorder="1" applyAlignment="1">
      <alignment horizontal="center"/>
    </xf>
    <xf numFmtId="49" fontId="11" fillId="2" borderId="0" xfId="4" applyNumberFormat="1" applyFont="1" applyFill="1" applyAlignment="1">
      <alignment horizontal="center"/>
    </xf>
    <xf numFmtId="164" fontId="11" fillId="2" borderId="0" xfId="6" applyNumberFormat="1" applyFont="1" applyFill="1" applyBorder="1" applyAlignment="1" applyProtection="1">
      <alignment horizontal="center"/>
      <protection locked="0"/>
    </xf>
    <xf numFmtId="0" fontId="11" fillId="2" borderId="0" xfId="4" applyFont="1" applyFill="1" applyAlignment="1">
      <alignment horizontal="left"/>
    </xf>
    <xf numFmtId="1" fontId="4" fillId="2" borderId="0" xfId="1" applyNumberFormat="1" applyFont="1" applyFill="1" applyBorder="1" applyAlignment="1">
      <alignment horizontal="center"/>
    </xf>
    <xf numFmtId="2" fontId="11" fillId="2" borderId="0" xfId="1" applyNumberFormat="1" applyFont="1" applyFill="1" applyBorder="1" applyAlignment="1">
      <alignment horizontal="center"/>
    </xf>
    <xf numFmtId="1" fontId="12" fillId="6" borderId="0" xfId="2" applyNumberFormat="1" applyFont="1" applyFill="1" applyAlignment="1">
      <alignment horizontal="center" wrapText="1"/>
    </xf>
    <xf numFmtId="1" fontId="11" fillId="0" borderId="1" xfId="4" applyNumberFormat="1" applyFont="1" applyBorder="1" applyAlignment="1">
      <alignment horizontal="center"/>
    </xf>
    <xf numFmtId="1" fontId="11" fillId="0" borderId="1" xfId="1" applyNumberFormat="1" applyFont="1" applyFill="1" applyBorder="1" applyAlignment="1">
      <alignment horizontal="center"/>
    </xf>
    <xf numFmtId="0" fontId="11" fillId="0" borderId="3" xfId="4" applyFont="1" applyBorder="1" applyAlignment="1">
      <alignment horizontal="center"/>
    </xf>
    <xf numFmtId="0" fontId="2" fillId="0" borderId="18" xfId="0" applyFont="1" applyBorder="1" applyAlignment="1">
      <alignment horizontal="center" vertical="center"/>
    </xf>
    <xf numFmtId="0" fontId="2" fillId="0" borderId="19" xfId="0" applyFont="1" applyBorder="1"/>
    <xf numFmtId="10" fontId="1" fillId="2" borderId="14" xfId="1" applyNumberFormat="1" applyFont="1" applyFill="1" applyBorder="1" applyAlignment="1">
      <alignment horizontal="center" vertical="center" wrapText="1"/>
    </xf>
    <xf numFmtId="0" fontId="8" fillId="2" borderId="14" xfId="0" applyFont="1" applyFill="1" applyBorder="1" applyAlignment="1">
      <alignment horizontal="center" vertical="center"/>
    </xf>
    <xf numFmtId="49" fontId="13" fillId="2" borderId="0" xfId="5" applyNumberFormat="1" applyFont="1" applyFill="1" applyBorder="1" applyAlignment="1">
      <alignment horizontal="center"/>
    </xf>
    <xf numFmtId="0" fontId="8" fillId="7" borderId="6" xfId="0" applyFont="1" applyFill="1" applyBorder="1" applyAlignment="1">
      <alignment horizontal="right" wrapText="1"/>
    </xf>
    <xf numFmtId="0" fontId="1" fillId="8" borderId="14" xfId="0" applyFont="1" applyFill="1" applyBorder="1" applyAlignment="1">
      <alignment horizontal="center" vertical="center"/>
    </xf>
    <xf numFmtId="0" fontId="6" fillId="2" borderId="0" xfId="0" applyFont="1" applyFill="1"/>
    <xf numFmtId="0" fontId="28" fillId="2" borderId="0" xfId="0" applyFont="1" applyFill="1"/>
    <xf numFmtId="1" fontId="6" fillId="0" borderId="0" xfId="5" applyNumberFormat="1" applyFont="1" applyBorder="1"/>
    <xf numFmtId="10" fontId="11" fillId="2" borderId="0" xfId="4" applyNumberFormat="1" applyFont="1" applyFill="1" applyAlignment="1">
      <alignment horizontal="center"/>
    </xf>
    <xf numFmtId="0" fontId="11" fillId="2" borderId="8" xfId="4" applyFont="1" applyFill="1" applyBorder="1" applyAlignment="1">
      <alignment horizontal="center"/>
    </xf>
    <xf numFmtId="0" fontId="11" fillId="0" borderId="8" xfId="4" applyFont="1" applyBorder="1" applyAlignment="1">
      <alignment horizontal="center"/>
    </xf>
    <xf numFmtId="1" fontId="4" fillId="0" borderId="1" xfId="1" applyNumberFormat="1" applyFont="1" applyFill="1" applyBorder="1" applyAlignment="1">
      <alignment horizontal="center"/>
    </xf>
    <xf numFmtId="10" fontId="1" fillId="8" borderId="14" xfId="0" applyNumberFormat="1" applyFont="1" applyFill="1" applyBorder="1" applyAlignment="1">
      <alignment horizontal="center" vertical="center"/>
    </xf>
    <xf numFmtId="1" fontId="8" fillId="8" borderId="14" xfId="0" applyNumberFormat="1" applyFont="1" applyFill="1" applyBorder="1" applyAlignment="1">
      <alignment horizontal="center" vertical="center"/>
    </xf>
    <xf numFmtId="2" fontId="26" fillId="8" borderId="14" xfId="0" applyNumberFormat="1" applyFont="1" applyFill="1" applyBorder="1" applyAlignment="1">
      <alignment horizontal="center" vertical="center"/>
    </xf>
    <xf numFmtId="0" fontId="1" fillId="8" borderId="6" xfId="0" applyFont="1" applyFill="1" applyBorder="1" applyAlignment="1">
      <alignment horizontal="center" vertical="center"/>
    </xf>
    <xf numFmtId="10" fontId="1" fillId="8" borderId="14" xfId="1" applyNumberFormat="1" applyFont="1" applyFill="1" applyBorder="1" applyAlignment="1">
      <alignment horizontal="center" vertical="center"/>
    </xf>
    <xf numFmtId="1" fontId="11" fillId="0" borderId="0" xfId="5" applyNumberFormat="1" applyFont="1" applyFill="1" applyBorder="1" applyAlignment="1">
      <alignment horizontal="center"/>
    </xf>
    <xf numFmtId="0" fontId="11" fillId="0" borderId="0" xfId="5" applyNumberFormat="1" applyFont="1" applyFill="1" applyBorder="1" applyAlignment="1">
      <alignment horizontal="center"/>
    </xf>
    <xf numFmtId="0" fontId="4" fillId="2" borderId="0" xfId="1" applyNumberFormat="1" applyFont="1" applyFill="1" applyBorder="1" applyAlignment="1">
      <alignment horizontal="center"/>
    </xf>
    <xf numFmtId="0" fontId="11" fillId="2" borderId="0" xfId="5" applyNumberFormat="1" applyFont="1" applyFill="1" applyBorder="1" applyAlignment="1" applyProtection="1">
      <alignment horizontal="center"/>
      <protection locked="0"/>
    </xf>
    <xf numFmtId="0" fontId="11" fillId="2" borderId="1" xfId="4" applyFont="1" applyFill="1" applyBorder="1"/>
    <xf numFmtId="1" fontId="5" fillId="0" borderId="0" xfId="2" applyNumberFormat="1" applyAlignment="1">
      <alignment horizontal="center" wrapText="1"/>
    </xf>
    <xf numFmtId="10" fontId="11" fillId="2" borderId="0" xfId="4" applyNumberFormat="1" applyFont="1" applyFill="1"/>
    <xf numFmtId="0" fontId="14" fillId="2" borderId="1" xfId="4" applyFont="1" applyFill="1" applyBorder="1" applyAlignment="1">
      <alignment horizontal="center"/>
    </xf>
    <xf numFmtId="49" fontId="11" fillId="0" borderId="0" xfId="4" applyNumberFormat="1" applyFont="1" applyAlignment="1">
      <alignment horizontal="center"/>
    </xf>
    <xf numFmtId="1" fontId="12" fillId="6" borderId="1" xfId="5" applyNumberFormat="1" applyFont="1" applyFill="1" applyBorder="1" applyAlignment="1">
      <alignment horizontal="center"/>
    </xf>
    <xf numFmtId="10" fontId="12" fillId="0" borderId="1" xfId="5" applyNumberFormat="1" applyFont="1" applyFill="1" applyBorder="1" applyAlignment="1">
      <alignment horizontal="center"/>
    </xf>
    <xf numFmtId="49" fontId="11" fillId="0" borderId="3" xfId="4" applyNumberFormat="1" applyFont="1" applyBorder="1" applyAlignment="1">
      <alignment horizontal="center"/>
    </xf>
    <xf numFmtId="10" fontId="11" fillId="0" borderId="14" xfId="5" applyNumberFormat="1" applyFont="1" applyFill="1" applyBorder="1" applyAlignment="1">
      <alignment horizontal="center"/>
    </xf>
    <xf numFmtId="10" fontId="11" fillId="0" borderId="1" xfId="4" applyNumberFormat="1" applyFont="1" applyBorder="1" applyAlignment="1">
      <alignment horizontal="center"/>
    </xf>
    <xf numFmtId="1" fontId="6" fillId="0" borderId="1" xfId="5" applyNumberFormat="1" applyFont="1" applyFill="1" applyBorder="1" applyAlignment="1">
      <alignment horizontal="center"/>
    </xf>
    <xf numFmtId="0" fontId="32" fillId="0" borderId="0" xfId="4" applyFont="1" applyAlignment="1">
      <alignment horizontal="left"/>
    </xf>
    <xf numFmtId="1" fontId="6" fillId="0" borderId="0" xfId="5" applyNumberFormat="1" applyFont="1" applyFill="1" applyAlignment="1">
      <alignment horizontal="center"/>
    </xf>
    <xf numFmtId="1" fontId="6" fillId="0" borderId="0" xfId="5" applyNumberFormat="1" applyFont="1" applyFill="1"/>
    <xf numFmtId="14" fontId="11" fillId="2" borderId="1" xfId="4" applyNumberFormat="1" applyFont="1" applyFill="1" applyBorder="1" applyAlignment="1">
      <alignment horizontal="center"/>
    </xf>
    <xf numFmtId="1" fontId="12" fillId="0" borderId="1" xfId="2" applyNumberFormat="1" applyFont="1" applyBorder="1" applyAlignment="1">
      <alignment horizontal="center" wrapText="1"/>
    </xf>
    <xf numFmtId="0" fontId="8" fillId="0" borderId="1" xfId="0" applyFont="1" applyBorder="1" applyAlignment="1">
      <alignment horizontal="center" textRotation="90" wrapText="1"/>
    </xf>
    <xf numFmtId="0" fontId="8" fillId="8" borderId="1" xfId="0" applyFont="1" applyFill="1" applyBorder="1" applyAlignment="1">
      <alignment horizontal="center" textRotation="90" wrapText="1"/>
    </xf>
    <xf numFmtId="10" fontId="2" fillId="8" borderId="14" xfId="0" applyNumberFormat="1" applyFont="1" applyFill="1" applyBorder="1" applyAlignment="1">
      <alignment horizontal="center" vertical="center"/>
    </xf>
    <xf numFmtId="0" fontId="1" fillId="0" borderId="6" xfId="0" applyFont="1" applyBorder="1" applyAlignment="1">
      <alignment horizontal="center" vertical="center"/>
    </xf>
    <xf numFmtId="0" fontId="29" fillId="0" borderId="1" xfId="4" applyFont="1" applyBorder="1" applyAlignment="1">
      <alignment horizontal="left"/>
    </xf>
    <xf numFmtId="0" fontId="11" fillId="0" borderId="1" xfId="4" applyFont="1" applyBorder="1"/>
    <xf numFmtId="0" fontId="11" fillId="0" borderId="1" xfId="4" applyFont="1" applyBorder="1" applyAlignment="1">
      <alignment horizontal="left"/>
    </xf>
    <xf numFmtId="0" fontId="11" fillId="0" borderId="5" xfId="4" applyFont="1" applyBorder="1" applyAlignment="1">
      <alignment horizontal="left"/>
    </xf>
    <xf numFmtId="0" fontId="12" fillId="0" borderId="1" xfId="4" applyFont="1" applyBorder="1"/>
    <xf numFmtId="0" fontId="4" fillId="0" borderId="1" xfId="4" applyFont="1" applyBorder="1" applyAlignment="1">
      <alignment horizontal="left"/>
    </xf>
    <xf numFmtId="0" fontId="29" fillId="0" borderId="6" xfId="4" applyFont="1" applyBorder="1" applyAlignment="1">
      <alignment horizontal="left"/>
    </xf>
    <xf numFmtId="0" fontId="4" fillId="0" borderId="6" xfId="4" applyFont="1" applyBorder="1" applyAlignment="1">
      <alignment horizontal="left"/>
    </xf>
    <xf numFmtId="0" fontId="29" fillId="0" borderId="6" xfId="4" applyFont="1" applyBorder="1"/>
    <xf numFmtId="0" fontId="11" fillId="0" borderId="6" xfId="4" applyFont="1" applyBorder="1"/>
    <xf numFmtId="0" fontId="29" fillId="0" borderId="3" xfId="4" applyFont="1" applyBorder="1" applyAlignment="1">
      <alignment horizontal="left"/>
    </xf>
    <xf numFmtId="0" fontId="11" fillId="0" borderId="3" xfId="4" applyFont="1" applyBorder="1"/>
    <xf numFmtId="0" fontId="29" fillId="0" borderId="0" xfId="4" applyFont="1"/>
    <xf numFmtId="0" fontId="29" fillId="0" borderId="1" xfId="4" applyFont="1" applyBorder="1"/>
    <xf numFmtId="0" fontId="32" fillId="0" borderId="1" xfId="4" applyFont="1" applyBorder="1" applyAlignment="1">
      <alignment horizontal="left"/>
    </xf>
    <xf numFmtId="3" fontId="6" fillId="0" borderId="1" xfId="4" applyNumberFormat="1" applyFont="1" applyBorder="1" applyAlignment="1">
      <alignment horizontal="left"/>
    </xf>
    <xf numFmtId="10" fontId="8" fillId="8" borderId="14" xfId="1" applyNumberFormat="1" applyFont="1" applyFill="1" applyBorder="1" applyAlignment="1">
      <alignment horizontal="center" vertical="center"/>
    </xf>
    <xf numFmtId="1" fontId="8" fillId="7" borderId="14" xfId="0" applyNumberFormat="1" applyFont="1" applyFill="1" applyBorder="1" applyAlignment="1">
      <alignment horizontal="center" vertical="center"/>
    </xf>
    <xf numFmtId="1" fontId="11" fillId="0" borderId="0" xfId="4" applyNumberFormat="1" applyFont="1" applyAlignment="1">
      <alignment horizontal="center"/>
    </xf>
    <xf numFmtId="1" fontId="11" fillId="0" borderId="3" xfId="5" applyNumberFormat="1" applyFont="1" applyFill="1" applyBorder="1" applyAlignment="1">
      <alignment horizontal="center"/>
    </xf>
    <xf numFmtId="1" fontId="5" fillId="0" borderId="5" xfId="2" applyNumberFormat="1" applyBorder="1" applyAlignment="1">
      <alignment horizontal="center" wrapText="1"/>
    </xf>
    <xf numFmtId="10" fontId="11" fillId="0" borderId="0" xfId="4" applyNumberFormat="1" applyFont="1"/>
    <xf numFmtId="1" fontId="11" fillId="2" borderId="0" xfId="4" applyNumberFormat="1" applyFont="1" applyFill="1"/>
    <xf numFmtId="1" fontId="8" fillId="8" borderId="14" xfId="1" applyNumberFormat="1" applyFont="1" applyFill="1" applyBorder="1" applyAlignment="1">
      <alignment horizontal="center" vertical="center"/>
    </xf>
    <xf numFmtId="9" fontId="9" fillId="2" borderId="14" xfId="0" applyNumberFormat="1" applyFont="1" applyFill="1" applyBorder="1" applyAlignment="1">
      <alignment horizontal="center"/>
    </xf>
    <xf numFmtId="10" fontId="9" fillId="2" borderId="14" xfId="0" applyNumberFormat="1" applyFont="1" applyFill="1" applyBorder="1" applyAlignment="1">
      <alignment horizontal="center" vertical="center"/>
    </xf>
    <xf numFmtId="10" fontId="9" fillId="2" borderId="5" xfId="0" applyNumberFormat="1" applyFont="1" applyFill="1" applyBorder="1" applyAlignment="1">
      <alignment horizontal="center" vertical="center"/>
    </xf>
    <xf numFmtId="0" fontId="9" fillId="2" borderId="14" xfId="0" applyFont="1" applyFill="1" applyBorder="1" applyAlignment="1">
      <alignment horizontal="center"/>
    </xf>
    <xf numFmtId="0" fontId="8" fillId="2" borderId="5" xfId="0" applyFont="1" applyFill="1" applyBorder="1" applyAlignment="1">
      <alignment horizontal="center" vertical="center"/>
    </xf>
    <xf numFmtId="10" fontId="9" fillId="2" borderId="14" xfId="1" applyNumberFormat="1" applyFont="1" applyFill="1" applyBorder="1" applyAlignment="1">
      <alignment horizontal="center" vertical="center"/>
    </xf>
    <xf numFmtId="10" fontId="1" fillId="2" borderId="14" xfId="1" applyNumberFormat="1" applyFont="1" applyFill="1" applyBorder="1" applyAlignment="1">
      <alignment horizontal="center" vertical="center"/>
    </xf>
    <xf numFmtId="10" fontId="9" fillId="2" borderId="5" xfId="1" applyNumberFormat="1" applyFont="1" applyFill="1" applyBorder="1" applyAlignment="1">
      <alignment horizontal="center" vertical="center"/>
    </xf>
    <xf numFmtId="1" fontId="8" fillId="2" borderId="14" xfId="1" applyNumberFormat="1" applyFont="1" applyFill="1" applyBorder="1" applyAlignment="1">
      <alignment horizontal="center" vertical="center"/>
    </xf>
    <xf numFmtId="1" fontId="8" fillId="2" borderId="14" xfId="0" applyNumberFormat="1" applyFont="1" applyFill="1" applyBorder="1" applyAlignment="1">
      <alignment horizontal="center" vertical="center"/>
    </xf>
    <xf numFmtId="0" fontId="26" fillId="2" borderId="14" xfId="0" applyFont="1" applyFill="1" applyBorder="1" applyAlignment="1">
      <alignment horizontal="center" vertical="center"/>
    </xf>
    <xf numFmtId="2" fontId="26" fillId="2" borderId="14" xfId="0" applyNumberFormat="1" applyFont="1" applyFill="1" applyBorder="1" applyAlignment="1">
      <alignment horizontal="center" vertical="center"/>
    </xf>
    <xf numFmtId="2" fontId="26" fillId="2" borderId="5" xfId="0" applyNumberFormat="1" applyFont="1" applyFill="1" applyBorder="1" applyAlignment="1">
      <alignment horizontal="center" vertical="center"/>
    </xf>
    <xf numFmtId="0" fontId="23" fillId="2" borderId="14" xfId="0" applyFont="1" applyFill="1" applyBorder="1" applyAlignment="1">
      <alignment horizontal="center" vertical="center"/>
    </xf>
    <xf numFmtId="10" fontId="8" fillId="2" borderId="14" xfId="1" applyNumberFormat="1" applyFont="1" applyFill="1" applyBorder="1" applyAlignment="1">
      <alignment horizontal="center" vertical="center"/>
    </xf>
    <xf numFmtId="0" fontId="1"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1" fillId="2" borderId="5" xfId="0" applyFont="1" applyFill="1" applyBorder="1" applyAlignment="1">
      <alignment horizontal="center" vertical="center"/>
    </xf>
    <xf numFmtId="10" fontId="2" fillId="2" borderId="14" xfId="0"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30" fillId="2" borderId="0" xfId="0" applyFont="1" applyFill="1"/>
    <xf numFmtId="0" fontId="8" fillId="7" borderId="6" xfId="0" applyFont="1" applyFill="1" applyBorder="1" applyAlignment="1">
      <alignment horizontal="center" vertical="center"/>
    </xf>
    <xf numFmtId="0" fontId="1" fillId="2" borderId="14" xfId="0" applyFont="1" applyFill="1" applyBorder="1" applyAlignment="1">
      <alignment horizontal="center"/>
    </xf>
    <xf numFmtId="2" fontId="23" fillId="8" borderId="14" xfId="0" applyNumberFormat="1" applyFont="1" applyFill="1" applyBorder="1" applyAlignment="1">
      <alignment horizontal="center" vertical="center"/>
    </xf>
    <xf numFmtId="0" fontId="8" fillId="10" borderId="1" xfId="0" applyFont="1" applyFill="1" applyBorder="1" applyAlignment="1">
      <alignment horizontal="center" textRotation="90" wrapText="1"/>
    </xf>
    <xf numFmtId="0" fontId="9" fillId="10" borderId="6" xfId="0" applyFont="1" applyFill="1" applyBorder="1" applyAlignment="1">
      <alignment horizontal="center" vertical="center"/>
    </xf>
    <xf numFmtId="10" fontId="9" fillId="10" borderId="14" xfId="0" applyNumberFormat="1" applyFont="1" applyFill="1" applyBorder="1" applyAlignment="1">
      <alignment horizontal="center" vertical="center"/>
    </xf>
    <xf numFmtId="0" fontId="8" fillId="10" borderId="14" xfId="0" applyFont="1" applyFill="1" applyBorder="1" applyAlignment="1">
      <alignment horizontal="center" vertical="center"/>
    </xf>
    <xf numFmtId="10" fontId="1" fillId="10" borderId="14" xfId="1" applyNumberFormat="1" applyFont="1" applyFill="1" applyBorder="1" applyAlignment="1">
      <alignment horizontal="center" vertical="center"/>
    </xf>
    <xf numFmtId="1" fontId="8" fillId="10" borderId="14" xfId="1" applyNumberFormat="1" applyFont="1" applyFill="1" applyBorder="1" applyAlignment="1">
      <alignment horizontal="center" vertical="center"/>
    </xf>
    <xf numFmtId="2" fontId="26" fillId="10" borderId="14" xfId="0" applyNumberFormat="1" applyFont="1" applyFill="1" applyBorder="1" applyAlignment="1">
      <alignment horizontal="center" vertical="center"/>
    </xf>
    <xf numFmtId="0" fontId="23" fillId="10" borderId="14" xfId="0" applyFont="1" applyFill="1" applyBorder="1" applyAlignment="1">
      <alignment horizontal="center" vertical="center"/>
    </xf>
    <xf numFmtId="10" fontId="9" fillId="10" borderId="14" xfId="1" applyNumberFormat="1" applyFont="1" applyFill="1" applyBorder="1" applyAlignment="1">
      <alignment horizontal="center" vertical="center"/>
    </xf>
    <xf numFmtId="0" fontId="1" fillId="10" borderId="14" xfId="0" applyFont="1" applyFill="1" applyBorder="1" applyAlignment="1">
      <alignment horizontal="center" vertical="center"/>
    </xf>
    <xf numFmtId="0" fontId="9" fillId="10" borderId="14" xfId="0" applyFont="1" applyFill="1" applyBorder="1" applyAlignment="1">
      <alignment horizontal="center" vertical="center"/>
    </xf>
    <xf numFmtId="10" fontId="2" fillId="10" borderId="14" xfId="0" applyNumberFormat="1" applyFont="1" applyFill="1" applyBorder="1" applyAlignment="1">
      <alignment horizontal="center" vertical="center"/>
    </xf>
    <xf numFmtId="1" fontId="8" fillId="10" borderId="14" xfId="0" applyNumberFormat="1" applyFont="1" applyFill="1" applyBorder="1" applyAlignment="1">
      <alignment horizontal="center" vertical="center"/>
    </xf>
    <xf numFmtId="0" fontId="8" fillId="2" borderId="1" xfId="0" applyFont="1" applyFill="1" applyBorder="1" applyAlignment="1">
      <alignment horizontal="center" textRotation="90" wrapText="1"/>
    </xf>
    <xf numFmtId="0" fontId="9" fillId="2" borderId="6" xfId="0" applyFont="1" applyFill="1" applyBorder="1" applyAlignment="1">
      <alignment horizontal="center" vertical="center"/>
    </xf>
    <xf numFmtId="0" fontId="1" fillId="2" borderId="6" xfId="0" applyFont="1" applyFill="1" applyBorder="1" applyAlignment="1">
      <alignment horizontal="center" vertical="center"/>
    </xf>
    <xf numFmtId="10" fontId="1" fillId="2" borderId="14" xfId="0" applyNumberFormat="1" applyFont="1" applyFill="1" applyBorder="1" applyAlignment="1">
      <alignment horizontal="center" vertical="center"/>
    </xf>
    <xf numFmtId="0" fontId="2" fillId="2" borderId="6" xfId="0" applyFont="1" applyFill="1" applyBorder="1" applyAlignment="1">
      <alignment horizontal="center" vertical="center"/>
    </xf>
    <xf numFmtId="10" fontId="9"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0" fontId="9" fillId="2" borderId="5" xfId="0" applyFont="1" applyFill="1" applyBorder="1" applyAlignment="1">
      <alignment horizontal="center" vertical="center"/>
    </xf>
    <xf numFmtId="1" fontId="8" fillId="2" borderId="5" xfId="0" applyNumberFormat="1" applyFont="1" applyFill="1" applyBorder="1" applyAlignment="1">
      <alignment horizontal="center" vertical="center"/>
    </xf>
    <xf numFmtId="0" fontId="23" fillId="2" borderId="5" xfId="0" applyFont="1" applyFill="1" applyBorder="1" applyAlignment="1">
      <alignment horizontal="center" vertical="center"/>
    </xf>
    <xf numFmtId="10" fontId="1" fillId="2" borderId="5" xfId="0"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0" fillId="0" borderId="0" xfId="0" applyFont="1" applyAlignment="1">
      <alignment horizontal="left"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9" fontId="8" fillId="9" borderId="9" xfId="5" applyFont="1" applyFill="1" applyBorder="1" applyAlignment="1">
      <alignment horizontal="center" vertical="center" wrapText="1"/>
    </xf>
    <xf numFmtId="9" fontId="8" fillId="9" borderId="10" xfId="5" applyFont="1" applyFill="1" applyBorder="1" applyAlignment="1">
      <alignment horizontal="center" vertical="center" wrapText="1"/>
    </xf>
    <xf numFmtId="9" fontId="8" fillId="9" borderId="7" xfId="5" applyFont="1" applyFill="1" applyBorder="1" applyAlignment="1">
      <alignment horizontal="center" vertical="center" wrapText="1"/>
    </xf>
    <xf numFmtId="9" fontId="8" fillId="9" borderId="11" xfId="5" applyFont="1" applyFill="1" applyBorder="1" applyAlignment="1">
      <alignment horizontal="center" vertical="center" wrapText="1"/>
    </xf>
    <xf numFmtId="0" fontId="16" fillId="7" borderId="0" xfId="4" applyFont="1" applyFill="1" applyAlignment="1">
      <alignment horizontal="center" vertical="center"/>
    </xf>
    <xf numFmtId="0" fontId="16" fillId="7" borderId="13" xfId="4" applyFont="1" applyFill="1" applyBorder="1" applyAlignment="1">
      <alignment horizontal="center" vertical="center"/>
    </xf>
    <xf numFmtId="0" fontId="16" fillId="7" borderId="6" xfId="4" applyFont="1" applyFill="1" applyBorder="1" applyAlignment="1">
      <alignment horizontal="center" vertical="center"/>
    </xf>
    <xf numFmtId="0" fontId="16" fillId="7" borderId="11" xfId="4" applyFont="1" applyFill="1" applyBorder="1" applyAlignment="1">
      <alignment horizontal="center" vertical="center"/>
    </xf>
    <xf numFmtId="9" fontId="18" fillId="7" borderId="8" xfId="5" applyFont="1" applyFill="1" applyBorder="1" applyAlignment="1">
      <alignment horizontal="center" vertical="center" wrapText="1"/>
    </xf>
    <xf numFmtId="9" fontId="23" fillId="7" borderId="8" xfId="5" applyFont="1" applyFill="1" applyBorder="1" applyAlignment="1">
      <alignment horizontal="center" vertical="center" wrapText="1"/>
    </xf>
    <xf numFmtId="9" fontId="23" fillId="7" borderId="10" xfId="5" applyFont="1" applyFill="1" applyBorder="1" applyAlignment="1">
      <alignment horizontal="center" vertical="center" wrapText="1"/>
    </xf>
    <xf numFmtId="9" fontId="23" fillId="7" borderId="6" xfId="5" applyFont="1" applyFill="1" applyBorder="1" applyAlignment="1">
      <alignment horizontal="center" vertical="center" wrapText="1"/>
    </xf>
    <xf numFmtId="9" fontId="23" fillId="7" borderId="11" xfId="5" applyFont="1" applyFill="1" applyBorder="1" applyAlignment="1">
      <alignment horizontal="center" vertical="center" wrapText="1"/>
    </xf>
    <xf numFmtId="9" fontId="18" fillId="7" borderId="12" xfId="5" applyFont="1" applyFill="1" applyBorder="1" applyAlignment="1">
      <alignment horizontal="center" vertical="center" wrapText="1"/>
    </xf>
    <xf numFmtId="9" fontId="18" fillId="7" borderId="0" xfId="5" applyFont="1" applyFill="1" applyBorder="1" applyAlignment="1">
      <alignment horizontal="center" vertical="center" wrapText="1"/>
    </xf>
    <xf numFmtId="9" fontId="18" fillId="7" borderId="7" xfId="5" applyFont="1" applyFill="1" applyBorder="1" applyAlignment="1">
      <alignment horizontal="center" vertical="center" wrapText="1"/>
    </xf>
    <xf numFmtId="9" fontId="18" fillId="7" borderId="6" xfId="5" applyFont="1" applyFill="1" applyBorder="1" applyAlignment="1">
      <alignment horizontal="center" vertical="center" wrapText="1"/>
    </xf>
    <xf numFmtId="9" fontId="18" fillId="7" borderId="9" xfId="5" applyFont="1" applyFill="1" applyBorder="1" applyAlignment="1">
      <alignment horizontal="center" wrapText="1"/>
    </xf>
    <xf numFmtId="9" fontId="18" fillId="7" borderId="8" xfId="5" applyFont="1" applyFill="1" applyBorder="1" applyAlignment="1">
      <alignment horizontal="center" wrapText="1"/>
    </xf>
    <xf numFmtId="9" fontId="18" fillId="7" borderId="10" xfId="5" applyFont="1" applyFill="1" applyBorder="1" applyAlignment="1">
      <alignment horizontal="center" wrapText="1"/>
    </xf>
    <xf numFmtId="9" fontId="18" fillId="7" borderId="7" xfId="5" applyFont="1" applyFill="1" applyBorder="1" applyAlignment="1">
      <alignment horizontal="center" wrapText="1"/>
    </xf>
    <xf numFmtId="9" fontId="18" fillId="7" borderId="6" xfId="5" applyFont="1" applyFill="1" applyBorder="1" applyAlignment="1">
      <alignment horizontal="center" wrapText="1"/>
    </xf>
    <xf numFmtId="9" fontId="18" fillId="7" borderId="11" xfId="5" applyFont="1" applyFill="1" applyBorder="1" applyAlignment="1">
      <alignment horizontal="center" wrapText="1"/>
    </xf>
    <xf numFmtId="9" fontId="18" fillId="7" borderId="9" xfId="5" applyFont="1" applyFill="1" applyBorder="1" applyAlignment="1">
      <alignment horizontal="center" vertical="center" wrapText="1"/>
    </xf>
    <xf numFmtId="9" fontId="18" fillId="7" borderId="10" xfId="5" applyFont="1" applyFill="1" applyBorder="1" applyAlignment="1">
      <alignment horizontal="center" vertical="center" wrapText="1"/>
    </xf>
    <xf numFmtId="9" fontId="18" fillId="7" borderId="11" xfId="5" applyFont="1" applyFill="1" applyBorder="1" applyAlignment="1">
      <alignment horizontal="center" vertical="center" wrapText="1"/>
    </xf>
    <xf numFmtId="9" fontId="13" fillId="0" borderId="0" xfId="5" applyFont="1" applyBorder="1" applyAlignment="1">
      <alignment horizontal="center"/>
    </xf>
    <xf numFmtId="0" fontId="19" fillId="7" borderId="3" xfId="2" applyFont="1" applyFill="1" applyBorder="1" applyAlignment="1">
      <alignment horizontal="center" vertical="center" wrapText="1"/>
    </xf>
    <xf numFmtId="9" fontId="18" fillId="7" borderId="4" xfId="5" applyFont="1" applyFill="1" applyBorder="1" applyAlignment="1">
      <alignment horizontal="center" vertical="center" wrapText="1"/>
    </xf>
    <xf numFmtId="9" fontId="18" fillId="7" borderId="14" xfId="5" applyFont="1" applyFill="1" applyBorder="1" applyAlignment="1">
      <alignment horizontal="center" vertical="center" wrapText="1"/>
    </xf>
    <xf numFmtId="9" fontId="18" fillId="7" borderId="5" xfId="5" applyFont="1" applyFill="1" applyBorder="1" applyAlignment="1">
      <alignment horizontal="center" vertical="center" wrapText="1"/>
    </xf>
    <xf numFmtId="9" fontId="16" fillId="7" borderId="9" xfId="5" applyFont="1" applyFill="1" applyBorder="1" applyAlignment="1">
      <alignment horizontal="center" vertical="center" wrapText="1"/>
    </xf>
    <xf numFmtId="9" fontId="8" fillId="7" borderId="8" xfId="5" applyFont="1" applyFill="1" applyBorder="1" applyAlignment="1">
      <alignment horizontal="center" vertical="center" wrapText="1"/>
    </xf>
    <xf numFmtId="9" fontId="8" fillId="7" borderId="10" xfId="5" applyFont="1" applyFill="1" applyBorder="1" applyAlignment="1">
      <alignment horizontal="center" vertical="center" wrapText="1"/>
    </xf>
    <xf numFmtId="9" fontId="8" fillId="7" borderId="7" xfId="5" applyFont="1" applyFill="1" applyBorder="1" applyAlignment="1">
      <alignment horizontal="center" vertical="center" wrapText="1"/>
    </xf>
    <xf numFmtId="9" fontId="8" fillId="7" borderId="6" xfId="5" applyFont="1" applyFill="1" applyBorder="1" applyAlignment="1">
      <alignment horizontal="center" vertical="center" wrapText="1"/>
    </xf>
    <xf numFmtId="9" fontId="8" fillId="7" borderId="11" xfId="5" applyFont="1" applyFill="1" applyBorder="1" applyAlignment="1">
      <alignment horizontal="center" vertical="center" wrapText="1"/>
    </xf>
  </cellXfs>
  <cellStyles count="7">
    <cellStyle name="Currency 2" xfId="6" xr:uid="{7EB3BBB5-B734-4B80-A911-0E68F88D5545}"/>
    <cellStyle name="Normal" xfId="0" builtinId="0"/>
    <cellStyle name="Normal 2" xfId="2" xr:uid="{00000000-0005-0000-0000-000002000000}"/>
    <cellStyle name="Normal 3" xfId="4" xr:uid="{72F897F1-5714-4964-8AA9-4AFB2F24A04A}"/>
    <cellStyle name="Percent" xfId="1" builtinId="5"/>
    <cellStyle name="Percent 2" xfId="3" xr:uid="{00000000-0005-0000-0000-000004000000}"/>
    <cellStyle name="Percent 3" xfId="5" xr:uid="{B83BCA85-03F2-456E-80D8-4E72AF1D6D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2F59-94AB-421C-A604-377DCBD23FFA}">
  <sheetPr>
    <pageSetUpPr fitToPage="1"/>
  </sheetPr>
  <dimension ref="A2:Z29"/>
  <sheetViews>
    <sheetView tabSelected="1" topLeftCell="A12" zoomScale="60" zoomScaleNormal="60" workbookViewId="0">
      <selection activeCell="B25" sqref="B25"/>
    </sheetView>
  </sheetViews>
  <sheetFormatPr defaultColWidth="9" defaultRowHeight="14" x14ac:dyDescent="0.3"/>
  <cols>
    <col min="1" max="1" width="65.1796875" style="1" customWidth="1"/>
    <col min="2" max="2" width="16.453125" style="1" customWidth="1"/>
    <col min="3" max="10" width="20" style="1" customWidth="1"/>
    <col min="11" max="11" width="11.453125" style="1" bestFit="1" customWidth="1"/>
    <col min="12" max="20" width="20" style="1" customWidth="1"/>
    <col min="21" max="16384" width="9" style="1"/>
  </cols>
  <sheetData>
    <row r="2" spans="1:26" ht="83.25" customHeight="1" x14ac:dyDescent="0.9">
      <c r="A2" s="230" t="s">
        <v>154</v>
      </c>
      <c r="B2" s="230"/>
      <c r="C2" s="230"/>
      <c r="D2" s="230"/>
      <c r="E2" s="230"/>
      <c r="F2" s="230"/>
      <c r="G2" s="230"/>
      <c r="H2" s="230"/>
      <c r="I2" s="230"/>
      <c r="J2" s="230"/>
      <c r="K2" s="230"/>
      <c r="L2" s="230"/>
      <c r="M2" s="230"/>
      <c r="N2" s="230"/>
      <c r="O2" s="230"/>
      <c r="P2" s="230"/>
      <c r="Q2" s="230"/>
      <c r="R2" s="230"/>
      <c r="S2" s="230"/>
      <c r="T2" s="230"/>
    </row>
    <row r="3" spans="1:26" ht="84" customHeight="1" x14ac:dyDescent="0.5">
      <c r="A3" s="231" t="s">
        <v>153</v>
      </c>
      <c r="B3" s="232"/>
      <c r="C3" s="232"/>
      <c r="D3" s="232"/>
      <c r="E3" s="232"/>
      <c r="F3" s="232"/>
      <c r="G3" s="232"/>
      <c r="H3" s="232"/>
      <c r="I3" s="232"/>
      <c r="J3" s="232"/>
      <c r="K3" s="232"/>
      <c r="L3" s="232"/>
      <c r="M3" s="232"/>
      <c r="N3" s="232"/>
      <c r="O3" s="232"/>
      <c r="P3" s="232"/>
      <c r="Q3" s="232"/>
      <c r="R3" s="232"/>
      <c r="S3" s="232"/>
      <c r="T3" s="232"/>
      <c r="U3" s="70"/>
      <c r="V3" s="70"/>
      <c r="W3" s="70"/>
      <c r="X3" s="70"/>
      <c r="Y3" s="70"/>
      <c r="Z3" s="70"/>
    </row>
    <row r="4" spans="1:26" ht="14.5" thickBot="1" x14ac:dyDescent="0.35"/>
    <row r="5" spans="1:26" ht="153" customHeight="1" thickBot="1" x14ac:dyDescent="0.4">
      <c r="A5" s="113"/>
      <c r="B5" s="114"/>
      <c r="C5" s="153" t="s">
        <v>87</v>
      </c>
      <c r="D5" s="204" t="s">
        <v>88</v>
      </c>
      <c r="E5" s="153" t="s">
        <v>130</v>
      </c>
      <c r="F5" s="152" t="s">
        <v>90</v>
      </c>
      <c r="G5" s="153" t="s">
        <v>131</v>
      </c>
      <c r="H5" s="152" t="s">
        <v>89</v>
      </c>
      <c r="I5" s="153" t="s">
        <v>150</v>
      </c>
      <c r="J5" s="152" t="s">
        <v>94</v>
      </c>
      <c r="K5" s="153" t="s">
        <v>127</v>
      </c>
      <c r="L5" s="217" t="s">
        <v>91</v>
      </c>
      <c r="M5" s="153" t="s">
        <v>101</v>
      </c>
      <c r="N5" s="152" t="s">
        <v>129</v>
      </c>
      <c r="O5" s="153" t="s">
        <v>134</v>
      </c>
      <c r="P5" s="217" t="s">
        <v>132</v>
      </c>
      <c r="Q5" s="153" t="s">
        <v>133</v>
      </c>
      <c r="R5" s="217" t="s">
        <v>93</v>
      </c>
      <c r="S5" s="153" t="s">
        <v>128</v>
      </c>
      <c r="T5" s="217" t="s">
        <v>92</v>
      </c>
    </row>
    <row r="6" spans="1:26" s="2" customFormat="1" ht="30.75" customHeight="1" x14ac:dyDescent="0.35">
      <c r="A6" s="75" t="s">
        <v>43</v>
      </c>
      <c r="B6" s="74" t="s">
        <v>43</v>
      </c>
      <c r="C6" s="76" t="s">
        <v>6</v>
      </c>
      <c r="D6" s="205" t="s">
        <v>7</v>
      </c>
      <c r="E6" s="130" t="s">
        <v>7</v>
      </c>
      <c r="F6" s="155" t="s">
        <v>7</v>
      </c>
      <c r="G6" s="130" t="s">
        <v>7</v>
      </c>
      <c r="H6" s="84" t="s">
        <v>7</v>
      </c>
      <c r="I6" s="130" t="s">
        <v>124</v>
      </c>
      <c r="J6" s="84" t="s">
        <v>7</v>
      </c>
      <c r="K6" s="130" t="s">
        <v>6</v>
      </c>
      <c r="L6" s="218" t="s">
        <v>7</v>
      </c>
      <c r="M6" s="76" t="s">
        <v>6</v>
      </c>
      <c r="N6" s="155" t="s">
        <v>6</v>
      </c>
      <c r="O6" s="130" t="s">
        <v>124</v>
      </c>
      <c r="P6" s="219" t="s">
        <v>135</v>
      </c>
      <c r="Q6" s="130" t="s">
        <v>120</v>
      </c>
      <c r="R6" s="221" t="s">
        <v>6</v>
      </c>
      <c r="S6" s="130" t="s">
        <v>6</v>
      </c>
      <c r="T6" s="224" t="s">
        <v>19</v>
      </c>
    </row>
    <row r="7" spans="1:26" s="120" customFormat="1" ht="30.75" customHeight="1" x14ac:dyDescent="0.35">
      <c r="A7" s="228" t="s">
        <v>22</v>
      </c>
      <c r="B7" s="180" t="s">
        <v>38</v>
      </c>
      <c r="C7" s="77">
        <v>1</v>
      </c>
      <c r="D7" s="206">
        <v>0.9</v>
      </c>
      <c r="E7" s="77">
        <v>0.82350000000000001</v>
      </c>
      <c r="F7" s="181">
        <v>1</v>
      </c>
      <c r="G7" s="77">
        <v>0.93620000000000003</v>
      </c>
      <c r="H7" s="181">
        <v>0.84250000000000003</v>
      </c>
      <c r="I7" s="77">
        <v>0.68889999999999996</v>
      </c>
      <c r="J7" s="181">
        <v>1</v>
      </c>
      <c r="K7" s="127">
        <v>0.6</v>
      </c>
      <c r="L7" s="181">
        <v>0.88890000000000002</v>
      </c>
      <c r="M7" s="77">
        <v>0.72499999999999998</v>
      </c>
      <c r="N7" s="181">
        <v>0.21049999999999999</v>
      </c>
      <c r="O7" s="77">
        <v>0.37780000000000002</v>
      </c>
      <c r="P7" s="181">
        <v>0.2903</v>
      </c>
      <c r="Q7" s="77">
        <v>0.59660000000000002</v>
      </c>
      <c r="R7" s="222">
        <v>0.1429</v>
      </c>
      <c r="S7" s="77">
        <v>0</v>
      </c>
      <c r="T7" s="182">
        <v>7.8299999999999995E-2</v>
      </c>
    </row>
    <row r="8" spans="1:26" s="120" customFormat="1" ht="30.75" customHeight="1" x14ac:dyDescent="0.35">
      <c r="A8" s="228"/>
      <c r="B8" s="183" t="s">
        <v>11</v>
      </c>
      <c r="C8" s="78">
        <v>20</v>
      </c>
      <c r="D8" s="207">
        <v>18</v>
      </c>
      <c r="E8" s="78">
        <v>16</v>
      </c>
      <c r="F8" s="116">
        <v>20</v>
      </c>
      <c r="G8" s="78">
        <v>18</v>
      </c>
      <c r="H8" s="116">
        <v>16</v>
      </c>
      <c r="I8" s="78">
        <v>12</v>
      </c>
      <c r="J8" s="116">
        <v>20</v>
      </c>
      <c r="K8" s="78">
        <v>12</v>
      </c>
      <c r="L8" s="116">
        <v>16</v>
      </c>
      <c r="M8" s="78">
        <v>14</v>
      </c>
      <c r="N8" s="116">
        <v>4</v>
      </c>
      <c r="O8" s="78">
        <v>6</v>
      </c>
      <c r="P8" s="116">
        <v>4</v>
      </c>
      <c r="Q8" s="78">
        <v>10</v>
      </c>
      <c r="R8" s="116">
        <v>2</v>
      </c>
      <c r="S8" s="78">
        <v>0</v>
      </c>
      <c r="T8" s="184">
        <v>0</v>
      </c>
    </row>
    <row r="9" spans="1:26" s="120" customFormat="1" ht="30.65" customHeight="1" x14ac:dyDescent="0.35">
      <c r="A9" s="228" t="s">
        <v>149</v>
      </c>
      <c r="B9" s="183" t="s">
        <v>38</v>
      </c>
      <c r="C9" s="79">
        <v>0.25</v>
      </c>
      <c r="D9" s="208">
        <v>0.3</v>
      </c>
      <c r="E9" s="79">
        <v>0.32140000000000002</v>
      </c>
      <c r="F9" s="186">
        <v>0.125</v>
      </c>
      <c r="G9" s="79">
        <v>0.37140000000000001</v>
      </c>
      <c r="H9" s="185">
        <v>0.2029</v>
      </c>
      <c r="I9" s="79">
        <v>0.1754</v>
      </c>
      <c r="J9" s="186">
        <v>0</v>
      </c>
      <c r="K9" s="131">
        <v>0</v>
      </c>
      <c r="L9" s="186">
        <v>7.1400000000000005E-2</v>
      </c>
      <c r="M9" s="79">
        <v>3.9399999999999998E-2</v>
      </c>
      <c r="N9" s="185">
        <v>1.6899999999999998E-2</v>
      </c>
      <c r="O9" s="79">
        <v>3.0300000000000001E-2</v>
      </c>
      <c r="P9" s="185">
        <v>0.1613</v>
      </c>
      <c r="Q9" s="79">
        <v>3.15E-2</v>
      </c>
      <c r="R9" s="115">
        <v>7.6899999999999996E-2</v>
      </c>
      <c r="S9" s="79">
        <v>0</v>
      </c>
      <c r="T9" s="187">
        <v>4.4999999999999997E-3</v>
      </c>
    </row>
    <row r="10" spans="1:26" s="120" customFormat="1" ht="30.75" customHeight="1" x14ac:dyDescent="0.35">
      <c r="A10" s="228"/>
      <c r="B10" s="183" t="s">
        <v>11</v>
      </c>
      <c r="C10" s="78">
        <v>30</v>
      </c>
      <c r="D10" s="209">
        <v>35</v>
      </c>
      <c r="E10" s="128">
        <v>40</v>
      </c>
      <c r="F10" s="188">
        <v>15</v>
      </c>
      <c r="G10" s="128">
        <v>45</v>
      </c>
      <c r="H10" s="189">
        <v>25</v>
      </c>
      <c r="I10" s="78">
        <v>20</v>
      </c>
      <c r="J10" s="188">
        <v>0</v>
      </c>
      <c r="K10" s="179">
        <v>0</v>
      </c>
      <c r="L10" s="188">
        <v>5</v>
      </c>
      <c r="M10" s="128">
        <v>0</v>
      </c>
      <c r="N10" s="189">
        <v>0</v>
      </c>
      <c r="O10" s="78">
        <v>0</v>
      </c>
      <c r="P10" s="116">
        <v>20</v>
      </c>
      <c r="Q10" s="78">
        <v>0</v>
      </c>
      <c r="R10" s="189">
        <v>5</v>
      </c>
      <c r="S10" s="128">
        <v>0</v>
      </c>
      <c r="T10" s="225">
        <v>0</v>
      </c>
    </row>
    <row r="11" spans="1:26" s="120" customFormat="1" ht="30.75" customHeight="1" x14ac:dyDescent="0.35">
      <c r="A11" s="228" t="s">
        <v>42</v>
      </c>
      <c r="B11" s="202" t="s">
        <v>152</v>
      </c>
      <c r="C11" s="80">
        <v>4</v>
      </c>
      <c r="D11" s="210">
        <v>33</v>
      </c>
      <c r="E11" s="129">
        <v>60</v>
      </c>
      <c r="F11" s="191">
        <v>16</v>
      </c>
      <c r="G11" s="129">
        <v>45</v>
      </c>
      <c r="H11" s="191">
        <v>28</v>
      </c>
      <c r="I11" s="129" t="s">
        <v>44</v>
      </c>
      <c r="J11" s="190">
        <v>28.94</v>
      </c>
      <c r="K11" s="129">
        <v>35</v>
      </c>
      <c r="L11" s="191">
        <v>26</v>
      </c>
      <c r="M11" s="129">
        <v>13</v>
      </c>
      <c r="N11" s="191">
        <v>47</v>
      </c>
      <c r="O11" s="129" t="s">
        <v>44</v>
      </c>
      <c r="P11" s="191">
        <v>143.66</v>
      </c>
      <c r="Q11" s="129" t="s">
        <v>44</v>
      </c>
      <c r="R11" s="191">
        <v>98</v>
      </c>
      <c r="S11" s="129">
        <v>71</v>
      </c>
      <c r="T11" s="192">
        <v>142</v>
      </c>
    </row>
    <row r="12" spans="1:26" s="120" customFormat="1" ht="30.75" customHeight="1" x14ac:dyDescent="0.35">
      <c r="A12" s="228"/>
      <c r="B12" s="183" t="s">
        <v>11</v>
      </c>
      <c r="C12" s="81">
        <v>15</v>
      </c>
      <c r="D12" s="211">
        <v>11</v>
      </c>
      <c r="E12" s="81">
        <v>11</v>
      </c>
      <c r="F12" s="193">
        <v>15</v>
      </c>
      <c r="G12" s="81">
        <v>11</v>
      </c>
      <c r="H12" s="193">
        <v>15</v>
      </c>
      <c r="I12" s="203" t="s">
        <v>9</v>
      </c>
      <c r="J12" s="193">
        <v>15</v>
      </c>
      <c r="K12" s="81">
        <v>11</v>
      </c>
      <c r="L12" s="193">
        <v>15</v>
      </c>
      <c r="M12" s="81">
        <v>15</v>
      </c>
      <c r="N12" s="193">
        <v>11</v>
      </c>
      <c r="O12" s="203" t="s">
        <v>9</v>
      </c>
      <c r="P12" s="193">
        <v>0</v>
      </c>
      <c r="Q12" s="203" t="s">
        <v>9</v>
      </c>
      <c r="R12" s="193">
        <v>3</v>
      </c>
      <c r="S12" s="81">
        <v>7</v>
      </c>
      <c r="T12" s="226">
        <v>0</v>
      </c>
    </row>
    <row r="13" spans="1:26" s="120" customFormat="1" ht="30.75" customHeight="1" x14ac:dyDescent="0.35">
      <c r="A13" s="228" t="s">
        <v>23</v>
      </c>
      <c r="B13" s="183" t="s">
        <v>38</v>
      </c>
      <c r="C13" s="82">
        <v>0</v>
      </c>
      <c r="D13" s="212">
        <v>0.1</v>
      </c>
      <c r="E13" s="79">
        <v>0.2069</v>
      </c>
      <c r="F13" s="186">
        <v>5.2499999999999998E-2</v>
      </c>
      <c r="G13" s="79">
        <v>0.57689999999999997</v>
      </c>
      <c r="H13" s="185">
        <v>0.2913</v>
      </c>
      <c r="I13" s="79">
        <v>9.0899999999999995E-2</v>
      </c>
      <c r="J13" s="115">
        <v>0</v>
      </c>
      <c r="K13" s="79">
        <v>0.1429</v>
      </c>
      <c r="L13" s="185">
        <v>0.4194</v>
      </c>
      <c r="M13" s="79">
        <v>0.20369999999999999</v>
      </c>
      <c r="N13" s="185">
        <v>0</v>
      </c>
      <c r="O13" s="79">
        <v>9.4299999999999995E-2</v>
      </c>
      <c r="P13" s="185">
        <v>0.42859999999999998</v>
      </c>
      <c r="Q13" s="79">
        <v>0.47270000000000001</v>
      </c>
      <c r="R13" s="186" t="s">
        <v>9</v>
      </c>
      <c r="S13" s="131" t="s">
        <v>9</v>
      </c>
      <c r="T13" s="187">
        <v>0.2</v>
      </c>
    </row>
    <row r="14" spans="1:26" s="120" customFormat="1" ht="30.75" customHeight="1" x14ac:dyDescent="0.35">
      <c r="A14" s="228"/>
      <c r="B14" s="183" t="s">
        <v>11</v>
      </c>
      <c r="C14" s="78">
        <v>50</v>
      </c>
      <c r="D14" s="207">
        <v>45</v>
      </c>
      <c r="E14" s="78">
        <v>40</v>
      </c>
      <c r="F14" s="116">
        <v>50</v>
      </c>
      <c r="G14" s="78">
        <v>25</v>
      </c>
      <c r="H14" s="116">
        <v>40</v>
      </c>
      <c r="I14" s="78">
        <v>50</v>
      </c>
      <c r="J14" s="116">
        <v>50</v>
      </c>
      <c r="K14" s="78">
        <v>45</v>
      </c>
      <c r="L14" s="116">
        <v>30</v>
      </c>
      <c r="M14" s="78">
        <v>40</v>
      </c>
      <c r="N14" s="116">
        <v>50</v>
      </c>
      <c r="O14" s="78">
        <v>50</v>
      </c>
      <c r="P14" s="116">
        <v>30</v>
      </c>
      <c r="Q14" s="78">
        <v>30</v>
      </c>
      <c r="R14" s="194" t="s">
        <v>9</v>
      </c>
      <c r="S14" s="172" t="s">
        <v>9</v>
      </c>
      <c r="T14" s="184">
        <v>40</v>
      </c>
    </row>
    <row r="15" spans="1:26" s="120" customFormat="1" ht="30.75" customHeight="1" x14ac:dyDescent="0.35">
      <c r="A15" s="228" t="s">
        <v>41</v>
      </c>
      <c r="B15" s="183" t="s">
        <v>40</v>
      </c>
      <c r="C15" s="119">
        <v>3</v>
      </c>
      <c r="D15" s="213">
        <v>2</v>
      </c>
      <c r="E15" s="119">
        <v>4</v>
      </c>
      <c r="F15" s="195">
        <v>0</v>
      </c>
      <c r="G15" s="83">
        <v>4</v>
      </c>
      <c r="H15" s="195">
        <v>2</v>
      </c>
      <c r="I15" s="129" t="s">
        <v>44</v>
      </c>
      <c r="J15" s="195">
        <v>2</v>
      </c>
      <c r="K15" s="119">
        <v>3</v>
      </c>
      <c r="L15" s="195">
        <v>0</v>
      </c>
      <c r="M15" s="83">
        <v>0</v>
      </c>
      <c r="N15" s="195">
        <v>0</v>
      </c>
      <c r="O15" s="129" t="s">
        <v>44</v>
      </c>
      <c r="P15" s="195">
        <v>1</v>
      </c>
      <c r="Q15" s="129" t="s">
        <v>44</v>
      </c>
      <c r="R15" s="196">
        <v>0</v>
      </c>
      <c r="S15" s="119">
        <v>2</v>
      </c>
      <c r="T15" s="197">
        <v>1</v>
      </c>
    </row>
    <row r="16" spans="1:26" s="120" customFormat="1" ht="30.75" customHeight="1" x14ac:dyDescent="0.35">
      <c r="A16" s="228"/>
      <c r="B16" s="183" t="s">
        <v>11</v>
      </c>
      <c r="C16" s="78">
        <v>3</v>
      </c>
      <c r="D16" s="207">
        <v>2</v>
      </c>
      <c r="E16" s="78">
        <v>5</v>
      </c>
      <c r="F16" s="116">
        <v>0</v>
      </c>
      <c r="G16" s="78">
        <v>5</v>
      </c>
      <c r="H16" s="116">
        <v>2</v>
      </c>
      <c r="I16" s="203" t="s">
        <v>9</v>
      </c>
      <c r="J16" s="116">
        <v>2</v>
      </c>
      <c r="K16" s="78">
        <v>3</v>
      </c>
      <c r="L16" s="116">
        <v>0</v>
      </c>
      <c r="M16" s="78">
        <v>0</v>
      </c>
      <c r="N16" s="116">
        <v>0</v>
      </c>
      <c r="O16" s="203" t="s">
        <v>9</v>
      </c>
      <c r="P16" s="116">
        <v>1</v>
      </c>
      <c r="Q16" s="203" t="s">
        <v>9</v>
      </c>
      <c r="R16" s="116">
        <v>0</v>
      </c>
      <c r="S16" s="78">
        <v>2</v>
      </c>
      <c r="T16" s="184">
        <v>1</v>
      </c>
    </row>
    <row r="17" spans="1:20" s="120" customFormat="1" ht="30.75" customHeight="1" x14ac:dyDescent="0.35">
      <c r="A17" s="228" t="s">
        <v>34</v>
      </c>
      <c r="B17" s="183" t="s">
        <v>39</v>
      </c>
      <c r="C17" s="83" t="s">
        <v>17</v>
      </c>
      <c r="D17" s="214" t="s">
        <v>17</v>
      </c>
      <c r="E17" s="119" t="s">
        <v>18</v>
      </c>
      <c r="F17" s="196" t="s">
        <v>17</v>
      </c>
      <c r="G17" s="119" t="s">
        <v>17</v>
      </c>
      <c r="H17" s="196" t="s">
        <v>17</v>
      </c>
      <c r="I17" s="119" t="s">
        <v>17</v>
      </c>
      <c r="J17" s="196" t="s">
        <v>17</v>
      </c>
      <c r="K17" s="119" t="s">
        <v>17</v>
      </c>
      <c r="L17" s="196" t="s">
        <v>17</v>
      </c>
      <c r="M17" s="83" t="s">
        <v>17</v>
      </c>
      <c r="N17" s="195" t="s">
        <v>18</v>
      </c>
      <c r="O17" s="119" t="s">
        <v>18</v>
      </c>
      <c r="P17" s="195" t="s">
        <v>18</v>
      </c>
      <c r="Q17" s="119" t="s">
        <v>17</v>
      </c>
      <c r="R17" s="223" t="s">
        <v>18</v>
      </c>
      <c r="S17" s="119" t="s">
        <v>18</v>
      </c>
      <c r="T17" s="224" t="s">
        <v>17</v>
      </c>
    </row>
    <row r="18" spans="1:20" s="120" customFormat="1" ht="30.75" customHeight="1" x14ac:dyDescent="0.35">
      <c r="A18" s="228"/>
      <c r="B18" s="183" t="s">
        <v>11</v>
      </c>
      <c r="C18" s="78">
        <v>5</v>
      </c>
      <c r="D18" s="207">
        <v>5</v>
      </c>
      <c r="E18" s="78">
        <v>0</v>
      </c>
      <c r="F18" s="116">
        <v>5</v>
      </c>
      <c r="G18" s="78">
        <v>5</v>
      </c>
      <c r="H18" s="116">
        <v>5</v>
      </c>
      <c r="I18" s="78">
        <v>5</v>
      </c>
      <c r="J18" s="116">
        <v>5</v>
      </c>
      <c r="K18" s="78">
        <v>5</v>
      </c>
      <c r="L18" s="116">
        <v>5</v>
      </c>
      <c r="M18" s="78">
        <v>5</v>
      </c>
      <c r="N18" s="116">
        <v>0</v>
      </c>
      <c r="O18" s="78">
        <v>0</v>
      </c>
      <c r="P18" s="116">
        <v>0</v>
      </c>
      <c r="Q18" s="78">
        <v>5</v>
      </c>
      <c r="R18" s="116">
        <v>0</v>
      </c>
      <c r="S18" s="78">
        <v>0</v>
      </c>
      <c r="T18" s="184">
        <v>5</v>
      </c>
    </row>
    <row r="19" spans="1:20" s="120" customFormat="1" ht="30.75" customHeight="1" x14ac:dyDescent="0.35">
      <c r="A19" s="228" t="s">
        <v>145</v>
      </c>
      <c r="B19" s="180" t="s">
        <v>38</v>
      </c>
      <c r="C19" s="127">
        <v>1</v>
      </c>
      <c r="D19" s="215">
        <v>1</v>
      </c>
      <c r="E19" s="154">
        <v>1</v>
      </c>
      <c r="F19" s="181">
        <v>1</v>
      </c>
      <c r="G19" s="154">
        <v>0.95</v>
      </c>
      <c r="H19" s="181">
        <v>1</v>
      </c>
      <c r="I19" s="154">
        <v>0.91669999999999996</v>
      </c>
      <c r="J19" s="196" t="s">
        <v>44</v>
      </c>
      <c r="K19" s="154">
        <v>1</v>
      </c>
      <c r="L19" s="181">
        <v>1</v>
      </c>
      <c r="M19" s="154">
        <v>0.92859999999999998</v>
      </c>
      <c r="N19" s="198">
        <v>1</v>
      </c>
      <c r="O19" s="154">
        <v>0.97670000000000001</v>
      </c>
      <c r="P19" s="220">
        <v>1</v>
      </c>
      <c r="Q19" s="129" t="s">
        <v>44</v>
      </c>
      <c r="R19" s="198">
        <v>1</v>
      </c>
      <c r="S19" s="154">
        <v>1</v>
      </c>
      <c r="T19" s="227" t="s">
        <v>44</v>
      </c>
    </row>
    <row r="20" spans="1:20" s="120" customFormat="1" ht="30.75" customHeight="1" x14ac:dyDescent="0.35">
      <c r="A20" s="228"/>
      <c r="B20" s="183" t="s">
        <v>11</v>
      </c>
      <c r="C20" s="128">
        <v>35</v>
      </c>
      <c r="D20" s="216">
        <v>35</v>
      </c>
      <c r="E20" s="78">
        <v>35</v>
      </c>
      <c r="F20" s="116">
        <v>35</v>
      </c>
      <c r="G20" s="78">
        <v>30</v>
      </c>
      <c r="H20" s="116">
        <v>35</v>
      </c>
      <c r="I20" s="78">
        <v>30</v>
      </c>
      <c r="J20" s="116" t="s">
        <v>9</v>
      </c>
      <c r="K20" s="78">
        <v>35</v>
      </c>
      <c r="L20" s="116">
        <v>35</v>
      </c>
      <c r="M20" s="78">
        <v>30</v>
      </c>
      <c r="N20" s="116">
        <v>35</v>
      </c>
      <c r="O20" s="78">
        <v>30</v>
      </c>
      <c r="P20" s="116">
        <v>35</v>
      </c>
      <c r="Q20" s="203" t="s">
        <v>9</v>
      </c>
      <c r="R20" s="116">
        <v>35</v>
      </c>
      <c r="S20" s="78">
        <v>35</v>
      </c>
      <c r="T20" s="184" t="s">
        <v>9</v>
      </c>
    </row>
    <row r="21" spans="1:20" ht="30.75" customHeight="1" x14ac:dyDescent="0.35">
      <c r="A21" s="229" t="s">
        <v>37</v>
      </c>
      <c r="B21" s="4" t="s">
        <v>36</v>
      </c>
      <c r="C21" s="83">
        <v>12</v>
      </c>
      <c r="D21" s="214">
        <v>12</v>
      </c>
      <c r="E21" s="83">
        <v>12</v>
      </c>
      <c r="F21" s="86">
        <v>12</v>
      </c>
      <c r="G21" s="83">
        <v>12</v>
      </c>
      <c r="H21" s="86">
        <v>12</v>
      </c>
      <c r="I21" s="83">
        <v>12</v>
      </c>
      <c r="J21" s="86">
        <v>12</v>
      </c>
      <c r="K21" s="83">
        <v>12</v>
      </c>
      <c r="L21" s="196">
        <v>12</v>
      </c>
      <c r="M21" s="83">
        <v>12</v>
      </c>
      <c r="N21" s="86">
        <v>12</v>
      </c>
      <c r="O21" s="83">
        <v>0</v>
      </c>
      <c r="P21" s="196">
        <v>12</v>
      </c>
      <c r="Q21" s="83">
        <v>12</v>
      </c>
      <c r="R21" s="196">
        <v>12</v>
      </c>
      <c r="S21" s="83">
        <v>12</v>
      </c>
      <c r="T21" s="224">
        <v>6</v>
      </c>
    </row>
    <row r="22" spans="1:20" ht="30.75" customHeight="1" x14ac:dyDescent="0.35">
      <c r="A22" s="229"/>
      <c r="B22" s="4" t="s">
        <v>11</v>
      </c>
      <c r="C22" s="78">
        <v>5</v>
      </c>
      <c r="D22" s="207">
        <v>5</v>
      </c>
      <c r="E22" s="78">
        <v>5</v>
      </c>
      <c r="F22" s="85">
        <v>5</v>
      </c>
      <c r="G22" s="78">
        <v>5</v>
      </c>
      <c r="H22" s="85">
        <v>5</v>
      </c>
      <c r="I22" s="78">
        <v>5</v>
      </c>
      <c r="J22" s="85">
        <v>5</v>
      </c>
      <c r="K22" s="78">
        <v>5</v>
      </c>
      <c r="L22" s="116">
        <v>5</v>
      </c>
      <c r="M22" s="78">
        <v>5</v>
      </c>
      <c r="N22" s="85">
        <v>5</v>
      </c>
      <c r="O22" s="78">
        <v>0</v>
      </c>
      <c r="P22" s="116">
        <v>5</v>
      </c>
      <c r="Q22" s="78">
        <v>5</v>
      </c>
      <c r="R22" s="116">
        <v>5</v>
      </c>
      <c r="S22" s="78">
        <v>5</v>
      </c>
      <c r="T22" s="184">
        <v>2</v>
      </c>
    </row>
    <row r="23" spans="1:20" ht="31" customHeight="1" x14ac:dyDescent="0.35">
      <c r="A23" s="199" t="s">
        <v>54</v>
      </c>
      <c r="B23" s="118"/>
      <c r="C23" s="201">
        <v>180</v>
      </c>
      <c r="D23" s="201">
        <v>180</v>
      </c>
      <c r="E23" s="201">
        <v>180</v>
      </c>
      <c r="F23" s="201">
        <v>180</v>
      </c>
      <c r="G23" s="201">
        <v>180</v>
      </c>
      <c r="H23" s="201">
        <v>180</v>
      </c>
      <c r="I23" s="201">
        <v>160</v>
      </c>
      <c r="J23" s="201">
        <v>145</v>
      </c>
      <c r="K23" s="201">
        <v>180</v>
      </c>
      <c r="L23" s="201">
        <v>180</v>
      </c>
      <c r="M23" s="201">
        <v>180</v>
      </c>
      <c r="N23" s="201">
        <v>180</v>
      </c>
      <c r="O23" s="201">
        <v>160</v>
      </c>
      <c r="P23" s="201">
        <v>180</v>
      </c>
      <c r="Q23" s="201">
        <v>125</v>
      </c>
      <c r="R23" s="201">
        <v>130</v>
      </c>
      <c r="S23" s="201">
        <v>130</v>
      </c>
      <c r="T23" s="201">
        <v>145</v>
      </c>
    </row>
    <row r="24" spans="1:20" ht="31" customHeight="1" x14ac:dyDescent="0.35">
      <c r="A24" s="199" t="s">
        <v>53</v>
      </c>
      <c r="B24" s="11"/>
      <c r="C24" s="173">
        <f t="shared" ref="C24:T24" si="0">SUM(C8,C10,C12,C14,C16,C18,C20,C22)</f>
        <v>163</v>
      </c>
      <c r="D24" s="173">
        <f t="shared" si="0"/>
        <v>156</v>
      </c>
      <c r="E24" s="173">
        <f t="shared" si="0"/>
        <v>152</v>
      </c>
      <c r="F24" s="173">
        <f t="shared" si="0"/>
        <v>145</v>
      </c>
      <c r="G24" s="173">
        <f t="shared" si="0"/>
        <v>144</v>
      </c>
      <c r="H24" s="173">
        <f t="shared" si="0"/>
        <v>143</v>
      </c>
      <c r="I24" s="173">
        <f t="shared" si="0"/>
        <v>122</v>
      </c>
      <c r="J24" s="173">
        <f t="shared" si="0"/>
        <v>97</v>
      </c>
      <c r="K24" s="173">
        <f t="shared" si="0"/>
        <v>116</v>
      </c>
      <c r="L24" s="173">
        <f t="shared" si="0"/>
        <v>111</v>
      </c>
      <c r="M24" s="173">
        <f t="shared" si="0"/>
        <v>109</v>
      </c>
      <c r="N24" s="173">
        <f t="shared" si="0"/>
        <v>105</v>
      </c>
      <c r="O24" s="173">
        <f t="shared" si="0"/>
        <v>86</v>
      </c>
      <c r="P24" s="173">
        <f t="shared" si="0"/>
        <v>95</v>
      </c>
      <c r="Q24" s="173">
        <f t="shared" si="0"/>
        <v>50</v>
      </c>
      <c r="R24" s="173">
        <f t="shared" si="0"/>
        <v>50</v>
      </c>
      <c r="S24" s="173">
        <f t="shared" si="0"/>
        <v>49</v>
      </c>
      <c r="T24" s="173">
        <f t="shared" si="0"/>
        <v>48</v>
      </c>
    </row>
    <row r="25" spans="1:20" ht="31" customHeight="1" thickBot="1" x14ac:dyDescent="0.4">
      <c r="A25" s="199" t="s">
        <v>35</v>
      </c>
      <c r="B25" s="12"/>
      <c r="C25" s="13">
        <f t="shared" ref="C25:T25" si="1">C24/C23</f>
        <v>0.90555555555555556</v>
      </c>
      <c r="D25" s="13">
        <f t="shared" si="1"/>
        <v>0.8666666666666667</v>
      </c>
      <c r="E25" s="13">
        <f t="shared" si="1"/>
        <v>0.84444444444444444</v>
      </c>
      <c r="F25" s="13">
        <f t="shared" si="1"/>
        <v>0.80555555555555558</v>
      </c>
      <c r="G25" s="13">
        <f t="shared" si="1"/>
        <v>0.8</v>
      </c>
      <c r="H25" s="13">
        <f t="shared" si="1"/>
        <v>0.7944444444444444</v>
      </c>
      <c r="I25" s="13">
        <f t="shared" si="1"/>
        <v>0.76249999999999996</v>
      </c>
      <c r="J25" s="13">
        <f t="shared" si="1"/>
        <v>0.66896551724137931</v>
      </c>
      <c r="K25" s="13">
        <f t="shared" si="1"/>
        <v>0.64444444444444449</v>
      </c>
      <c r="L25" s="13">
        <f t="shared" si="1"/>
        <v>0.6166666666666667</v>
      </c>
      <c r="M25" s="13">
        <f t="shared" si="1"/>
        <v>0.60555555555555551</v>
      </c>
      <c r="N25" s="13">
        <f t="shared" si="1"/>
        <v>0.58333333333333337</v>
      </c>
      <c r="O25" s="13">
        <f t="shared" si="1"/>
        <v>0.53749999999999998</v>
      </c>
      <c r="P25" s="13">
        <f t="shared" si="1"/>
        <v>0.52777777777777779</v>
      </c>
      <c r="Q25" s="13">
        <f t="shared" si="1"/>
        <v>0.4</v>
      </c>
      <c r="R25" s="13">
        <f t="shared" si="1"/>
        <v>0.38461538461538464</v>
      </c>
      <c r="S25" s="13">
        <f t="shared" si="1"/>
        <v>0.37692307692307692</v>
      </c>
      <c r="T25" s="13">
        <f t="shared" si="1"/>
        <v>0.33103448275862069</v>
      </c>
    </row>
    <row r="27" spans="1:20" ht="24" customHeight="1" x14ac:dyDescent="0.3">
      <c r="A27" s="200" t="s">
        <v>151</v>
      </c>
      <c r="B27" s="121"/>
      <c r="C27" s="121"/>
      <c r="D27" s="121"/>
    </row>
    <row r="28" spans="1:20" x14ac:dyDescent="0.3">
      <c r="A28" s="121" t="s">
        <v>155</v>
      </c>
      <c r="B28" s="121"/>
      <c r="C28" s="121"/>
      <c r="D28" s="121"/>
    </row>
    <row r="29" spans="1:20" x14ac:dyDescent="0.3">
      <c r="B29" s="120"/>
      <c r="C29" s="120"/>
      <c r="D29" s="120"/>
    </row>
  </sheetData>
  <sortState xmlns:xlrd2="http://schemas.microsoft.com/office/spreadsheetml/2017/richdata2" columnSort="1" ref="C5:T25">
    <sortCondition descending="1" ref="C25:T25"/>
  </sortState>
  <mergeCells count="10">
    <mergeCell ref="A2:T2"/>
    <mergeCell ref="A3:T3"/>
    <mergeCell ref="A7:A8"/>
    <mergeCell ref="A9:A10"/>
    <mergeCell ref="A11:A12"/>
    <mergeCell ref="A13:A14"/>
    <mergeCell ref="A21:A22"/>
    <mergeCell ref="A15:A16"/>
    <mergeCell ref="A17:A18"/>
    <mergeCell ref="A19:A20"/>
  </mergeCells>
  <pageMargins left="0.7" right="0.7" top="0.75" bottom="0.75" header="0.3" footer="0.3"/>
  <pageSetup paperSize="5"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6790-9474-4E16-9E98-EE16BF2B5695}">
  <dimension ref="A1:BQ36"/>
  <sheetViews>
    <sheetView workbookViewId="0">
      <selection sqref="A1:C2"/>
    </sheetView>
  </sheetViews>
  <sheetFormatPr defaultColWidth="9.54296875" defaultRowHeight="14" x14ac:dyDescent="0.3"/>
  <cols>
    <col min="1" max="1" width="19.54296875" style="21" customWidth="1"/>
    <col min="2" max="2" width="89.1796875" style="21" customWidth="1"/>
    <col min="3" max="3" width="9.453125" style="15" customWidth="1"/>
    <col min="4" max="4" width="11" style="18" customWidth="1"/>
    <col min="5" max="5" width="17.54296875" style="19" bestFit="1" customWidth="1"/>
    <col min="6" max="6" width="14" style="19" bestFit="1" customWidth="1"/>
    <col min="7" max="7" width="17.54296875" style="20" customWidth="1"/>
    <col min="8" max="8" width="16.1796875" style="18" customWidth="1"/>
    <col min="9" max="9" width="12.54296875" style="18" customWidth="1"/>
    <col min="10" max="10" width="9.453125" style="18" bestFit="1" customWidth="1"/>
    <col min="11" max="11" width="6" style="18" bestFit="1" customWidth="1"/>
    <col min="12" max="12" width="26.453125" style="17" bestFit="1" customWidth="1"/>
    <col min="13" max="13" width="11.54296875" style="18" bestFit="1" customWidth="1"/>
    <col min="14" max="14" width="22.453125" style="18" customWidth="1"/>
    <col min="15" max="15" width="26.453125" style="17" bestFit="1" customWidth="1"/>
    <col min="16" max="16" width="12.453125" style="19" bestFit="1" customWidth="1"/>
    <col min="17" max="17" width="19.453125" style="18" bestFit="1" customWidth="1"/>
    <col min="18" max="18" width="12.1796875" style="18" customWidth="1"/>
    <col min="19" max="19" width="9.453125" style="17" bestFit="1" customWidth="1"/>
    <col min="20" max="20" width="6" style="17" bestFit="1" customWidth="1"/>
    <col min="21" max="21" width="19.54296875" style="19" bestFit="1" customWidth="1"/>
    <col min="22" max="22" width="22.54296875" style="19" customWidth="1"/>
    <col min="23" max="23" width="26.54296875" style="19" customWidth="1"/>
    <col min="24" max="24" width="12.81640625" style="18" customWidth="1"/>
    <col min="25" max="25" width="9.1796875" style="18" bestFit="1" customWidth="1"/>
    <col min="26" max="26" width="6" style="18" bestFit="1" customWidth="1"/>
    <col min="27" max="27" width="21.453125" style="20" customWidth="1"/>
    <col min="28" max="28" width="19" style="19" customWidth="1"/>
    <col min="29" max="29" width="20.1796875" style="19" customWidth="1"/>
    <col min="30" max="30" width="11.81640625" style="18" customWidth="1"/>
    <col min="31" max="31" width="9.1796875" style="18" bestFit="1" customWidth="1"/>
    <col min="32" max="32" width="6" style="18" bestFit="1" customWidth="1"/>
    <col min="33" max="33" width="18" style="16" bestFit="1" customWidth="1"/>
    <col min="34" max="34" width="9.54296875" style="17" customWidth="1"/>
    <col min="35" max="35" width="10.453125" style="16" bestFit="1" customWidth="1"/>
    <col min="36" max="36" width="9.453125" style="17" customWidth="1"/>
    <col min="37" max="37" width="10.453125" style="17" bestFit="1" customWidth="1"/>
    <col min="38" max="38" width="9.453125" style="17" customWidth="1"/>
    <col min="39" max="39" width="10.453125" style="17" bestFit="1" customWidth="1"/>
    <col min="40" max="40" width="9.453125" style="17" customWidth="1"/>
    <col min="41" max="41" width="10.453125" style="17" bestFit="1" customWidth="1"/>
    <col min="42" max="42" width="4" style="17" customWidth="1"/>
    <col min="43" max="43" width="22.54296875" style="17" bestFit="1" customWidth="1"/>
    <col min="44" max="44" width="9.453125" style="14" customWidth="1"/>
    <col min="45" max="45" width="10.453125" style="14" bestFit="1" customWidth="1"/>
    <col min="46" max="46" width="10" style="14" customWidth="1"/>
    <col min="47" max="47" width="11.54296875" style="14" customWidth="1"/>
    <col min="48" max="48" width="10.453125" style="14" customWidth="1"/>
    <col min="49" max="49" width="10.453125" style="14" bestFit="1" customWidth="1"/>
    <col min="50" max="50" width="9.54296875" style="14" customWidth="1"/>
    <col min="51" max="51" width="10.453125" style="14" bestFit="1" customWidth="1"/>
    <col min="52" max="52" width="14.1796875" style="17" customWidth="1"/>
    <col min="53" max="53" width="9.453125" style="17" bestFit="1" customWidth="1"/>
    <col min="54" max="54" width="6" style="17" bestFit="1" customWidth="1"/>
    <col min="55" max="55" width="18.453125" style="17" bestFit="1" customWidth="1"/>
    <col min="56" max="56" width="11.54296875" style="17" customWidth="1"/>
    <col min="57" max="57" width="9.1796875" style="17" bestFit="1" customWidth="1"/>
    <col min="58" max="58" width="6" style="17" bestFit="1" customWidth="1"/>
    <col min="59" max="59" width="27.54296875" style="17" customWidth="1"/>
    <col min="60" max="60" width="28.1796875" style="17" customWidth="1"/>
    <col min="61" max="61" width="19.453125" style="17" customWidth="1"/>
    <col min="62" max="62" width="27.54296875" style="17" customWidth="1"/>
    <col min="63" max="63" width="12.453125" style="17" customWidth="1"/>
    <col min="64" max="64" width="9.1796875" style="17" bestFit="1" customWidth="1"/>
    <col min="65" max="65" width="6" style="17" bestFit="1" customWidth="1"/>
    <col min="66" max="66" width="26.54296875" style="17" bestFit="1" customWidth="1"/>
    <col min="67" max="67" width="12.453125" style="17" customWidth="1"/>
    <col min="68" max="68" width="9.1796875" style="17" bestFit="1" customWidth="1"/>
    <col min="69" max="69" width="6" style="17" bestFit="1" customWidth="1"/>
    <col min="70" max="16384" width="9.54296875" style="14"/>
  </cols>
  <sheetData>
    <row r="1" spans="1:69" ht="31.5" customHeight="1" x14ac:dyDescent="0.3">
      <c r="A1" s="237" t="s">
        <v>26</v>
      </c>
      <c r="B1" s="237"/>
      <c r="C1" s="238"/>
      <c r="D1" s="241" t="s">
        <v>107</v>
      </c>
      <c r="E1" s="242"/>
      <c r="F1" s="242"/>
      <c r="G1" s="242"/>
      <c r="H1" s="242"/>
      <c r="I1" s="243"/>
      <c r="J1" s="69"/>
      <c r="K1" s="69"/>
      <c r="L1" s="246" t="s">
        <v>136</v>
      </c>
      <c r="M1" s="247"/>
      <c r="N1" s="247"/>
      <c r="O1" s="247"/>
      <c r="P1" s="247"/>
      <c r="Q1" s="247"/>
      <c r="R1" s="247"/>
      <c r="U1" s="250" t="s">
        <v>108</v>
      </c>
      <c r="V1" s="251"/>
      <c r="W1" s="251"/>
      <c r="X1" s="252"/>
      <c r="AA1" s="256" t="s">
        <v>109</v>
      </c>
      <c r="AB1" s="241"/>
      <c r="AC1" s="241"/>
      <c r="AD1" s="257"/>
      <c r="AG1" s="261" t="s">
        <v>110</v>
      </c>
      <c r="AH1" s="262"/>
      <c r="AI1" s="262"/>
      <c r="AJ1" s="262"/>
      <c r="AK1" s="262"/>
      <c r="AL1" s="262"/>
      <c r="AM1" s="262"/>
      <c r="AN1" s="262"/>
      <c r="AO1" s="262"/>
      <c r="AP1" s="262"/>
      <c r="AQ1" s="262"/>
      <c r="AR1" s="262"/>
      <c r="AS1" s="262"/>
      <c r="AT1" s="262"/>
      <c r="AU1" s="262"/>
      <c r="AV1" s="262"/>
      <c r="AW1" s="262"/>
      <c r="AX1" s="262"/>
      <c r="AY1" s="262"/>
      <c r="AZ1" s="263"/>
      <c r="BC1" s="256" t="s">
        <v>34</v>
      </c>
      <c r="BD1" s="257"/>
      <c r="BE1" s="68"/>
      <c r="BF1" s="68"/>
      <c r="BG1" s="264" t="s">
        <v>145</v>
      </c>
      <c r="BH1" s="265"/>
      <c r="BI1" s="265"/>
      <c r="BJ1" s="265"/>
      <c r="BK1" s="266"/>
      <c r="BL1" s="22"/>
      <c r="BM1" s="65"/>
      <c r="BN1" s="233" t="s">
        <v>24</v>
      </c>
      <c r="BO1" s="234"/>
    </row>
    <row r="2" spans="1:69" ht="23.25" customHeight="1" x14ac:dyDescent="0.3">
      <c r="A2" s="239"/>
      <c r="B2" s="239"/>
      <c r="C2" s="240"/>
      <c r="D2" s="244"/>
      <c r="E2" s="244"/>
      <c r="F2" s="244"/>
      <c r="G2" s="244"/>
      <c r="H2" s="244"/>
      <c r="I2" s="245"/>
      <c r="J2" s="259"/>
      <c r="K2" s="259"/>
      <c r="L2" s="248"/>
      <c r="M2" s="249"/>
      <c r="N2" s="249"/>
      <c r="O2" s="249"/>
      <c r="P2" s="249"/>
      <c r="Q2" s="249"/>
      <c r="R2" s="249"/>
      <c r="U2" s="253"/>
      <c r="V2" s="254"/>
      <c r="W2" s="254"/>
      <c r="X2" s="255"/>
      <c r="AA2" s="248"/>
      <c r="AB2" s="249"/>
      <c r="AC2" s="249"/>
      <c r="AD2" s="258"/>
      <c r="AG2" s="260" t="s">
        <v>52</v>
      </c>
      <c r="AH2" s="260"/>
      <c r="AI2" s="260"/>
      <c r="AJ2" s="260"/>
      <c r="AK2" s="260"/>
      <c r="AL2" s="260"/>
      <c r="AM2" s="260"/>
      <c r="AN2" s="260"/>
      <c r="AO2" s="260"/>
      <c r="AP2" s="67"/>
      <c r="AQ2" s="260" t="s">
        <v>51</v>
      </c>
      <c r="AR2" s="260"/>
      <c r="AS2" s="260"/>
      <c r="AT2" s="260"/>
      <c r="AU2" s="260"/>
      <c r="AV2" s="260"/>
      <c r="AW2" s="260"/>
      <c r="AX2" s="260"/>
      <c r="AY2" s="260"/>
      <c r="AZ2" s="260"/>
      <c r="BC2" s="248"/>
      <c r="BD2" s="258"/>
      <c r="BE2" s="66"/>
      <c r="BF2" s="66"/>
      <c r="BG2" s="267"/>
      <c r="BH2" s="268"/>
      <c r="BI2" s="268"/>
      <c r="BJ2" s="268"/>
      <c r="BK2" s="269"/>
      <c r="BM2" s="65"/>
      <c r="BN2" s="235"/>
      <c r="BO2" s="236"/>
    </row>
    <row r="3" spans="1:69" s="54" customFormat="1" ht="103.5" x14ac:dyDescent="0.25">
      <c r="A3" s="60" t="s">
        <v>0</v>
      </c>
      <c r="B3" s="60" t="s">
        <v>1</v>
      </c>
      <c r="C3" s="61" t="s">
        <v>8</v>
      </c>
      <c r="D3" s="56" t="s">
        <v>56</v>
      </c>
      <c r="E3" s="64" t="s">
        <v>55</v>
      </c>
      <c r="F3" s="56" t="s">
        <v>81</v>
      </c>
      <c r="G3" s="56" t="s">
        <v>98</v>
      </c>
      <c r="H3" s="56" t="s">
        <v>82</v>
      </c>
      <c r="I3" s="56" t="s">
        <v>83</v>
      </c>
      <c r="J3" s="44"/>
      <c r="K3" s="44"/>
      <c r="L3" s="3" t="s">
        <v>137</v>
      </c>
      <c r="M3" s="3" t="s">
        <v>61</v>
      </c>
      <c r="N3" s="3" t="s">
        <v>65</v>
      </c>
      <c r="O3" s="3" t="s">
        <v>138</v>
      </c>
      <c r="P3" s="7" t="s">
        <v>84</v>
      </c>
      <c r="Q3" s="3" t="s">
        <v>139</v>
      </c>
      <c r="R3" s="56" t="s">
        <v>147</v>
      </c>
      <c r="S3" s="44" t="s">
        <v>12</v>
      </c>
      <c r="T3" s="44" t="s">
        <v>11</v>
      </c>
      <c r="U3" s="6" t="s">
        <v>106</v>
      </c>
      <c r="V3" s="6" t="s">
        <v>50</v>
      </c>
      <c r="W3" s="6" t="s">
        <v>49</v>
      </c>
      <c r="X3" s="56" t="s">
        <v>95</v>
      </c>
      <c r="Y3" s="44" t="s">
        <v>12</v>
      </c>
      <c r="Z3" s="44" t="s">
        <v>11</v>
      </c>
      <c r="AA3" s="56" t="s">
        <v>104</v>
      </c>
      <c r="AB3" s="56" t="s">
        <v>96</v>
      </c>
      <c r="AC3" s="56" t="s">
        <v>105</v>
      </c>
      <c r="AD3" s="56" t="s">
        <v>148</v>
      </c>
      <c r="AE3" s="44" t="s">
        <v>12</v>
      </c>
      <c r="AF3" s="44" t="s">
        <v>11</v>
      </c>
      <c r="AG3" s="61" t="s">
        <v>48</v>
      </c>
      <c r="AH3" s="63" t="s">
        <v>13</v>
      </c>
      <c r="AI3" s="59" t="s">
        <v>32</v>
      </c>
      <c r="AJ3" s="63" t="s">
        <v>14</v>
      </c>
      <c r="AK3" s="59" t="s">
        <v>32</v>
      </c>
      <c r="AL3" s="63" t="s">
        <v>15</v>
      </c>
      <c r="AM3" s="59" t="s">
        <v>32</v>
      </c>
      <c r="AN3" s="63" t="s">
        <v>16</v>
      </c>
      <c r="AO3" s="59" t="s">
        <v>32</v>
      </c>
      <c r="AP3" s="97"/>
      <c r="AQ3" s="61" t="s">
        <v>47</v>
      </c>
      <c r="AR3" s="60" t="s">
        <v>13</v>
      </c>
      <c r="AS3" s="59" t="s">
        <v>33</v>
      </c>
      <c r="AT3" s="60" t="s">
        <v>14</v>
      </c>
      <c r="AU3" s="59" t="s">
        <v>33</v>
      </c>
      <c r="AV3" s="60" t="s">
        <v>15</v>
      </c>
      <c r="AW3" s="59" t="s">
        <v>33</v>
      </c>
      <c r="AX3" s="60" t="s">
        <v>16</v>
      </c>
      <c r="AY3" s="59" t="s">
        <v>33</v>
      </c>
      <c r="AZ3" s="56" t="s">
        <v>99</v>
      </c>
      <c r="BA3" s="44" t="s">
        <v>12</v>
      </c>
      <c r="BB3" s="44" t="s">
        <v>11</v>
      </c>
      <c r="BC3" s="9" t="s">
        <v>25</v>
      </c>
      <c r="BD3" s="9" t="s">
        <v>97</v>
      </c>
      <c r="BE3" s="44" t="s">
        <v>12</v>
      </c>
      <c r="BF3" s="44" t="s">
        <v>11</v>
      </c>
      <c r="BG3" s="8" t="s">
        <v>103</v>
      </c>
      <c r="BH3" s="8" t="s">
        <v>102</v>
      </c>
      <c r="BI3" s="8" t="s">
        <v>74</v>
      </c>
      <c r="BJ3" s="8" t="s">
        <v>20</v>
      </c>
      <c r="BK3" s="8" t="s">
        <v>146</v>
      </c>
      <c r="BL3" s="58" t="s">
        <v>12</v>
      </c>
      <c r="BM3" s="57" t="s">
        <v>11</v>
      </c>
      <c r="BN3" s="8" t="s">
        <v>80</v>
      </c>
      <c r="BO3" s="8" t="s">
        <v>97</v>
      </c>
      <c r="BP3" s="44" t="s">
        <v>12</v>
      </c>
      <c r="BQ3" s="44" t="s">
        <v>11</v>
      </c>
    </row>
    <row r="4" spans="1:69" s="54" customFormat="1" ht="25.5" customHeight="1" x14ac:dyDescent="0.25">
      <c r="A4" s="60"/>
      <c r="B4" s="60" t="s">
        <v>58</v>
      </c>
      <c r="C4" s="61"/>
      <c r="D4" s="56" t="s">
        <v>59</v>
      </c>
      <c r="E4" s="64" t="s">
        <v>60</v>
      </c>
      <c r="F4" s="56" t="s">
        <v>57</v>
      </c>
      <c r="G4" s="56" t="s">
        <v>60</v>
      </c>
      <c r="H4" s="56" t="s">
        <v>57</v>
      </c>
      <c r="I4" s="56" t="s">
        <v>57</v>
      </c>
      <c r="J4" s="44" t="s">
        <v>12</v>
      </c>
      <c r="K4" s="44" t="s">
        <v>11</v>
      </c>
      <c r="L4" s="3" t="s">
        <v>140</v>
      </c>
      <c r="M4" s="3" t="s">
        <v>62</v>
      </c>
      <c r="N4" s="3" t="s">
        <v>63</v>
      </c>
      <c r="O4" s="3" t="s">
        <v>141</v>
      </c>
      <c r="P4" s="7" t="s">
        <v>64</v>
      </c>
      <c r="Q4" s="56" t="s">
        <v>57</v>
      </c>
      <c r="R4" s="56" t="s">
        <v>57</v>
      </c>
      <c r="S4" s="44"/>
      <c r="T4" s="44"/>
      <c r="U4" s="6" t="s">
        <v>79</v>
      </c>
      <c r="V4" s="6" t="s">
        <v>79</v>
      </c>
      <c r="W4" s="6" t="s">
        <v>79</v>
      </c>
      <c r="X4" s="56" t="s">
        <v>57</v>
      </c>
      <c r="Y4" s="44"/>
      <c r="Z4" s="44"/>
      <c r="AA4" s="56" t="s">
        <v>66</v>
      </c>
      <c r="AB4" s="56" t="s">
        <v>67</v>
      </c>
      <c r="AC4" s="56" t="s">
        <v>57</v>
      </c>
      <c r="AD4" s="56" t="s">
        <v>57</v>
      </c>
      <c r="AE4" s="44"/>
      <c r="AF4" s="44"/>
      <c r="AG4" s="61" t="s">
        <v>68</v>
      </c>
      <c r="AH4" s="63" t="s">
        <v>69</v>
      </c>
      <c r="AI4" s="59"/>
      <c r="AJ4" s="63" t="s">
        <v>69</v>
      </c>
      <c r="AK4" s="59"/>
      <c r="AL4" s="63" t="s">
        <v>69</v>
      </c>
      <c r="AM4" s="59"/>
      <c r="AN4" s="63" t="s">
        <v>69</v>
      </c>
      <c r="AO4" s="59"/>
      <c r="AP4" s="62"/>
      <c r="AQ4" s="61" t="s">
        <v>71</v>
      </c>
      <c r="AR4" s="60" t="s">
        <v>70</v>
      </c>
      <c r="AS4" s="59"/>
      <c r="AT4" s="60" t="s">
        <v>70</v>
      </c>
      <c r="AU4" s="59"/>
      <c r="AV4" s="60" t="s">
        <v>70</v>
      </c>
      <c r="AW4" s="59"/>
      <c r="AX4" s="60" t="s">
        <v>70</v>
      </c>
      <c r="AY4" s="59"/>
      <c r="AZ4" s="56" t="s">
        <v>57</v>
      </c>
      <c r="BA4" s="44"/>
      <c r="BB4" s="44"/>
      <c r="BC4" s="9" t="s">
        <v>72</v>
      </c>
      <c r="BD4" s="9" t="s">
        <v>57</v>
      </c>
      <c r="BE4" s="44"/>
      <c r="BF4" s="44"/>
      <c r="BG4" s="9" t="s">
        <v>73</v>
      </c>
      <c r="BH4" s="9" t="s">
        <v>75</v>
      </c>
      <c r="BI4" s="8" t="s">
        <v>57</v>
      </c>
      <c r="BJ4" s="9" t="s">
        <v>75</v>
      </c>
      <c r="BK4" s="9" t="s">
        <v>57</v>
      </c>
      <c r="BL4" s="58"/>
      <c r="BM4" s="57"/>
      <c r="BN4" s="8" t="s">
        <v>76</v>
      </c>
      <c r="BO4" s="8" t="s">
        <v>57</v>
      </c>
      <c r="BP4" s="44"/>
      <c r="BQ4" s="44"/>
    </row>
    <row r="5" spans="1:69" s="23" customFormat="1" ht="17.25" customHeight="1" x14ac:dyDescent="0.35">
      <c r="A5" s="156" t="s">
        <v>85</v>
      </c>
      <c r="B5" s="157" t="s">
        <v>115</v>
      </c>
      <c r="C5" s="32" t="s">
        <v>6</v>
      </c>
      <c r="D5" s="35">
        <v>13</v>
      </c>
      <c r="E5" s="35">
        <v>0</v>
      </c>
      <c r="F5" s="30">
        <f t="shared" ref="F5:F10" si="0">D5-E5</f>
        <v>13</v>
      </c>
      <c r="G5" s="35">
        <v>0</v>
      </c>
      <c r="H5" s="34">
        <f t="shared" ref="H5:H10" si="1">G5/F5</f>
        <v>0</v>
      </c>
      <c r="I5" s="96">
        <f>VLOOKUP(H5,$J$5:$K$16,2,TRUE)</f>
        <v>0</v>
      </c>
      <c r="J5" s="44">
        <v>0</v>
      </c>
      <c r="K5" s="43">
        <v>0</v>
      </c>
      <c r="L5" s="110">
        <v>0</v>
      </c>
      <c r="M5" s="35">
        <v>75</v>
      </c>
      <c r="N5" s="36">
        <v>46</v>
      </c>
      <c r="O5" s="110">
        <v>0</v>
      </c>
      <c r="P5" s="35">
        <v>13</v>
      </c>
      <c r="Q5" s="34">
        <f>SUM(L5+O5)/(M5+P5-N5)</f>
        <v>0</v>
      </c>
      <c r="R5" s="96">
        <f t="shared" ref="R5:R10" si="2">VLOOKUP(Q5,$S$5:$T$16,2,TRUE)</f>
        <v>0</v>
      </c>
      <c r="S5" s="44">
        <v>0</v>
      </c>
      <c r="T5" s="43">
        <v>0</v>
      </c>
      <c r="U5" s="5">
        <v>51</v>
      </c>
      <c r="V5" s="111">
        <v>32</v>
      </c>
      <c r="W5" s="71">
        <v>71</v>
      </c>
      <c r="X5" s="90">
        <f>VLOOKUP(W5,$Y$5:$Z$9,2,TRUE)</f>
        <v>7</v>
      </c>
      <c r="Y5" s="52">
        <v>0</v>
      </c>
      <c r="Z5" s="50">
        <v>15</v>
      </c>
      <c r="AA5" s="30">
        <v>0</v>
      </c>
      <c r="AB5" s="30" t="s">
        <v>9</v>
      </c>
      <c r="AC5" s="53" t="s">
        <v>9</v>
      </c>
      <c r="AD5" s="30" t="s">
        <v>9</v>
      </c>
      <c r="AE5" s="44">
        <v>0</v>
      </c>
      <c r="AF5" s="43">
        <v>50</v>
      </c>
      <c r="AG5" s="33">
        <v>35</v>
      </c>
      <c r="AH5" s="33">
        <v>34</v>
      </c>
      <c r="AI5" s="31">
        <f>SUM(AH5/AG5)</f>
        <v>0.97142857142857142</v>
      </c>
      <c r="AJ5" s="33">
        <v>42</v>
      </c>
      <c r="AK5" s="31">
        <f>SUM(AJ5/AG5)</f>
        <v>1.2</v>
      </c>
      <c r="AL5" s="33">
        <v>24</v>
      </c>
      <c r="AM5" s="31">
        <f>SUM(AL5/AG5)</f>
        <v>0.68571428571428572</v>
      </c>
      <c r="AN5" s="33">
        <v>30</v>
      </c>
      <c r="AO5" s="31">
        <f>SUM(AN5/AG5)</f>
        <v>0.8571428571428571</v>
      </c>
      <c r="AP5" s="45"/>
      <c r="AQ5" s="33">
        <v>40</v>
      </c>
      <c r="AR5" s="33">
        <v>40</v>
      </c>
      <c r="AS5" s="31">
        <f>SUM(AR5/AQ5)</f>
        <v>1</v>
      </c>
      <c r="AT5" s="36">
        <v>50</v>
      </c>
      <c r="AU5" s="31">
        <f>SUM(AT5/AQ5)</f>
        <v>1.25</v>
      </c>
      <c r="AV5" s="36">
        <v>29</v>
      </c>
      <c r="AW5" s="31">
        <f>SUM(AV5/AQ5)</f>
        <v>0.72499999999999998</v>
      </c>
      <c r="AX5" s="33">
        <v>37</v>
      </c>
      <c r="AY5" s="31">
        <f>SUM(AX5/AQ5)</f>
        <v>0.92500000000000004</v>
      </c>
      <c r="AZ5" s="33">
        <v>2</v>
      </c>
      <c r="BA5" s="44" t="s">
        <v>27</v>
      </c>
      <c r="BB5" s="43">
        <v>5</v>
      </c>
      <c r="BC5" s="27" t="s">
        <v>18</v>
      </c>
      <c r="BD5" s="33">
        <v>0</v>
      </c>
      <c r="BE5" s="44" t="s">
        <v>18</v>
      </c>
      <c r="BF5" s="43">
        <v>0</v>
      </c>
      <c r="BG5" s="88">
        <v>39</v>
      </c>
      <c r="BH5" s="88">
        <v>39</v>
      </c>
      <c r="BI5" s="28">
        <f>SUM(BH5/BG5)</f>
        <v>1</v>
      </c>
      <c r="BJ5" s="98" t="s">
        <v>17</v>
      </c>
      <c r="BK5" s="112">
        <f>VLOOKUP(BI5,$BL$5:$BM$12,2,TRUE)</f>
        <v>35</v>
      </c>
      <c r="BL5" s="44">
        <v>0</v>
      </c>
      <c r="BM5" s="52">
        <v>0</v>
      </c>
      <c r="BN5" s="51">
        <v>12</v>
      </c>
      <c r="BO5" s="32">
        <v>5</v>
      </c>
      <c r="BP5" s="43">
        <v>12</v>
      </c>
      <c r="BQ5" s="50">
        <v>5</v>
      </c>
    </row>
    <row r="6" spans="1:69" s="23" customFormat="1" ht="17.25" customHeight="1" x14ac:dyDescent="0.35">
      <c r="A6" s="156" t="s">
        <v>85</v>
      </c>
      <c r="B6" s="157" t="s">
        <v>100</v>
      </c>
      <c r="C6" s="32" t="s">
        <v>6</v>
      </c>
      <c r="D6" s="35">
        <v>9</v>
      </c>
      <c r="E6" s="35">
        <v>2</v>
      </c>
      <c r="F6" s="30">
        <f t="shared" si="0"/>
        <v>7</v>
      </c>
      <c r="G6" s="35">
        <v>1</v>
      </c>
      <c r="H6" s="34">
        <f t="shared" si="1"/>
        <v>0.14285714285714285</v>
      </c>
      <c r="I6" s="96">
        <f t="shared" ref="I6:I10" si="3">VLOOKUP(H6,$J$5:$K$16,2,TRUE)</f>
        <v>2</v>
      </c>
      <c r="J6" s="44">
        <v>0.1</v>
      </c>
      <c r="K6" s="43">
        <v>2</v>
      </c>
      <c r="L6" s="110">
        <v>1</v>
      </c>
      <c r="M6" s="36">
        <v>39</v>
      </c>
      <c r="N6" s="36">
        <v>35</v>
      </c>
      <c r="O6" s="110">
        <v>0</v>
      </c>
      <c r="P6" s="35">
        <v>9</v>
      </c>
      <c r="Q6" s="34">
        <f>SUM(L6+O6)/(M6+P6-N6)</f>
        <v>7.6923076923076927E-2</v>
      </c>
      <c r="R6" s="96">
        <f t="shared" si="2"/>
        <v>5</v>
      </c>
      <c r="S6" s="44">
        <v>0.04</v>
      </c>
      <c r="T6" s="43">
        <v>5</v>
      </c>
      <c r="U6" s="5">
        <v>37</v>
      </c>
      <c r="V6" s="111">
        <v>27</v>
      </c>
      <c r="W6" s="71">
        <v>98</v>
      </c>
      <c r="X6" s="90">
        <f>VLOOKUP(W6,$Y$5:$Z$9,2,TRUE)</f>
        <v>3</v>
      </c>
      <c r="Y6" s="52">
        <v>31</v>
      </c>
      <c r="Z6" s="50">
        <v>11</v>
      </c>
      <c r="AA6" s="35">
        <v>0</v>
      </c>
      <c r="AB6" s="35" t="s">
        <v>9</v>
      </c>
      <c r="AC6" s="53" t="s">
        <v>9</v>
      </c>
      <c r="AD6" s="30" t="s">
        <v>9</v>
      </c>
      <c r="AE6" s="44">
        <v>0.1</v>
      </c>
      <c r="AF6" s="43">
        <v>45</v>
      </c>
      <c r="AG6" s="33">
        <v>37</v>
      </c>
      <c r="AH6" s="33">
        <v>18</v>
      </c>
      <c r="AI6" s="31">
        <f>SUM(AH6/AG6)</f>
        <v>0.48648648648648651</v>
      </c>
      <c r="AJ6" s="33">
        <v>21</v>
      </c>
      <c r="AK6" s="31">
        <f>SUM(AJ6/AG6)</f>
        <v>0.56756756756756754</v>
      </c>
      <c r="AL6" s="33">
        <v>7</v>
      </c>
      <c r="AM6" s="31">
        <f>SUM(AL6/AG6)</f>
        <v>0.1891891891891892</v>
      </c>
      <c r="AN6" s="33">
        <v>10</v>
      </c>
      <c r="AO6" s="31">
        <f>SUM(AN6/AG6)</f>
        <v>0.27027027027027029</v>
      </c>
      <c r="AP6" s="45"/>
      <c r="AQ6" s="33">
        <v>37</v>
      </c>
      <c r="AR6" s="33">
        <v>24</v>
      </c>
      <c r="AS6" s="31">
        <f>SUM(AR6/AQ6)</f>
        <v>0.64864864864864868</v>
      </c>
      <c r="AT6" s="36">
        <v>27</v>
      </c>
      <c r="AU6" s="31">
        <f>SUM(AT6/AQ6)</f>
        <v>0.72972972972972971</v>
      </c>
      <c r="AV6" s="36">
        <v>7</v>
      </c>
      <c r="AW6" s="31">
        <f>SUM(AV6/AQ6)</f>
        <v>0.1891891891891892</v>
      </c>
      <c r="AX6" s="33">
        <v>12</v>
      </c>
      <c r="AY6" s="31">
        <f>SUM(AX6/AQ6)</f>
        <v>0.32432432432432434</v>
      </c>
      <c r="AZ6" s="33">
        <v>0</v>
      </c>
      <c r="BA6" s="44" t="s">
        <v>28</v>
      </c>
      <c r="BB6" s="43">
        <v>3</v>
      </c>
      <c r="BC6" s="27" t="s">
        <v>18</v>
      </c>
      <c r="BD6" s="33">
        <v>0</v>
      </c>
      <c r="BE6" s="44" t="s">
        <v>17</v>
      </c>
      <c r="BF6" s="43">
        <v>5</v>
      </c>
      <c r="BG6" s="88">
        <v>39</v>
      </c>
      <c r="BH6" s="88">
        <v>39</v>
      </c>
      <c r="BI6" s="28">
        <f t="shared" ref="BI6:BI12" si="4">SUM(BH6/BG6)</f>
        <v>1</v>
      </c>
      <c r="BJ6" s="98" t="s">
        <v>17</v>
      </c>
      <c r="BK6" s="112">
        <f t="shared" ref="BK6:BK10" si="5">VLOOKUP(BI6,$BL$5:$BM$12,2,TRUE)</f>
        <v>35</v>
      </c>
      <c r="BL6" s="44">
        <v>0.4</v>
      </c>
      <c r="BM6" s="52">
        <v>5</v>
      </c>
      <c r="BN6" s="51">
        <v>12</v>
      </c>
      <c r="BO6" s="32">
        <v>5</v>
      </c>
      <c r="BP6" s="43">
        <v>9</v>
      </c>
      <c r="BQ6" s="50">
        <v>3</v>
      </c>
    </row>
    <row r="7" spans="1:69" s="22" customFormat="1" ht="15.75" customHeight="1" x14ac:dyDescent="0.35">
      <c r="A7" s="156" t="s">
        <v>3</v>
      </c>
      <c r="B7" s="158" t="s">
        <v>156</v>
      </c>
      <c r="C7" s="32" t="s">
        <v>6</v>
      </c>
      <c r="D7" s="30">
        <v>98</v>
      </c>
      <c r="E7" s="30">
        <v>18</v>
      </c>
      <c r="F7" s="30">
        <f t="shared" si="0"/>
        <v>80</v>
      </c>
      <c r="G7" s="32">
        <v>58</v>
      </c>
      <c r="H7" s="34">
        <f t="shared" si="1"/>
        <v>0.72499999999999998</v>
      </c>
      <c r="I7" s="96">
        <f t="shared" si="3"/>
        <v>14</v>
      </c>
      <c r="J7" s="44">
        <v>0.2</v>
      </c>
      <c r="K7" s="43">
        <v>4</v>
      </c>
      <c r="L7" s="110">
        <v>4</v>
      </c>
      <c r="M7" s="36">
        <v>319</v>
      </c>
      <c r="N7" s="36">
        <v>152</v>
      </c>
      <c r="O7" s="110">
        <v>6</v>
      </c>
      <c r="P7" s="35">
        <v>87</v>
      </c>
      <c r="Q7" s="34">
        <f>SUM(L7+O7)/(M7+P7-N7)</f>
        <v>3.937007874015748E-2</v>
      </c>
      <c r="R7" s="96">
        <f t="shared" si="2"/>
        <v>0</v>
      </c>
      <c r="S7" s="55">
        <v>0.08</v>
      </c>
      <c r="T7" s="48">
        <v>10</v>
      </c>
      <c r="U7" s="72">
        <v>215</v>
      </c>
      <c r="V7" s="72">
        <v>156</v>
      </c>
      <c r="W7" s="71">
        <v>13</v>
      </c>
      <c r="X7" s="90">
        <f>VLOOKUP(W7,$Y$5:$Z$9,2,TRUE)</f>
        <v>15</v>
      </c>
      <c r="Y7" s="52">
        <v>61</v>
      </c>
      <c r="Z7" s="50">
        <v>7</v>
      </c>
      <c r="AA7" s="33">
        <v>54</v>
      </c>
      <c r="AB7" s="35">
        <v>11</v>
      </c>
      <c r="AC7" s="53">
        <f>SUM(AB7/AA7)</f>
        <v>0.20370370370370369</v>
      </c>
      <c r="AD7" s="89">
        <f>VLOOKUP(AC7,$AE$5:$AF$15,2,TRUE)</f>
        <v>40</v>
      </c>
      <c r="AE7" s="44">
        <v>0.2</v>
      </c>
      <c r="AF7" s="43">
        <v>40</v>
      </c>
      <c r="AG7" s="32">
        <v>371</v>
      </c>
      <c r="AH7" s="32">
        <v>266</v>
      </c>
      <c r="AI7" s="53">
        <f>SUM(AH7/AG7)</f>
        <v>0.71698113207547165</v>
      </c>
      <c r="AJ7" s="32">
        <v>267</v>
      </c>
      <c r="AK7" s="53">
        <f>SUM(AJ7/AG7)</f>
        <v>0.71967654986522911</v>
      </c>
      <c r="AL7" s="32">
        <v>194</v>
      </c>
      <c r="AM7" s="53">
        <f>SUM(AL7/AG7)</f>
        <v>0.52291105121293802</v>
      </c>
      <c r="AN7" s="32">
        <v>266</v>
      </c>
      <c r="AO7" s="53">
        <f>SUM(AN7/AG7)</f>
        <v>0.71698113207547165</v>
      </c>
      <c r="AP7" s="26"/>
      <c r="AQ7" s="32">
        <v>535</v>
      </c>
      <c r="AR7" s="32">
        <v>373</v>
      </c>
      <c r="AS7" s="53">
        <f>SUM(AR7/AQ7)</f>
        <v>0.69719626168224302</v>
      </c>
      <c r="AT7" s="37">
        <v>374</v>
      </c>
      <c r="AU7" s="53">
        <f>SUM(AT7/AQ7)</f>
        <v>0.69906542056074772</v>
      </c>
      <c r="AV7" s="37">
        <v>266</v>
      </c>
      <c r="AW7" s="53">
        <f>SUM(AV7/AQ7)</f>
        <v>0.49719626168224301</v>
      </c>
      <c r="AX7" s="32">
        <v>378</v>
      </c>
      <c r="AY7" s="53">
        <f>SUM(AX7/AQ7)</f>
        <v>0.70654205607476639</v>
      </c>
      <c r="AZ7" s="33">
        <v>0</v>
      </c>
      <c r="BA7" s="117" t="s">
        <v>29</v>
      </c>
      <c r="BB7" s="43">
        <v>2</v>
      </c>
      <c r="BC7" s="27" t="s">
        <v>17</v>
      </c>
      <c r="BD7" s="33">
        <v>5</v>
      </c>
      <c r="BG7" s="110">
        <v>14</v>
      </c>
      <c r="BH7" s="110">
        <v>13</v>
      </c>
      <c r="BI7" s="142">
        <f t="shared" si="4"/>
        <v>0.9285714285714286</v>
      </c>
      <c r="BJ7" s="143" t="s">
        <v>18</v>
      </c>
      <c r="BK7" s="112">
        <f t="shared" si="5"/>
        <v>30</v>
      </c>
      <c r="BL7" s="44">
        <v>0.5</v>
      </c>
      <c r="BM7" s="52">
        <v>10</v>
      </c>
      <c r="BN7" s="51">
        <v>12</v>
      </c>
      <c r="BO7" s="32">
        <v>5</v>
      </c>
      <c r="BP7" s="43">
        <v>6</v>
      </c>
      <c r="BQ7" s="50">
        <v>2</v>
      </c>
    </row>
    <row r="8" spans="1:69" s="22" customFormat="1" ht="15.75" customHeight="1" x14ac:dyDescent="0.35">
      <c r="A8" s="156" t="s">
        <v>3</v>
      </c>
      <c r="B8" s="159" t="s">
        <v>116</v>
      </c>
      <c r="C8" s="32" t="s">
        <v>6</v>
      </c>
      <c r="D8" s="30">
        <v>5</v>
      </c>
      <c r="E8" s="30">
        <v>0</v>
      </c>
      <c r="F8" s="30">
        <f t="shared" si="0"/>
        <v>5</v>
      </c>
      <c r="G8" s="32">
        <v>3</v>
      </c>
      <c r="H8" s="34">
        <f t="shared" si="1"/>
        <v>0.6</v>
      </c>
      <c r="I8" s="96">
        <f t="shared" si="3"/>
        <v>12</v>
      </c>
      <c r="J8" s="44">
        <v>0.3</v>
      </c>
      <c r="K8" s="43">
        <v>6</v>
      </c>
      <c r="L8" s="110">
        <v>0</v>
      </c>
      <c r="M8" s="36">
        <v>18</v>
      </c>
      <c r="N8" s="36">
        <v>18</v>
      </c>
      <c r="O8" s="110">
        <v>0</v>
      </c>
      <c r="P8" s="35">
        <v>5</v>
      </c>
      <c r="Q8" s="34">
        <f>SUM(L8+O8)/(M8+P8-N8)</f>
        <v>0</v>
      </c>
      <c r="R8" s="96">
        <f t="shared" si="2"/>
        <v>0</v>
      </c>
      <c r="S8" s="44">
        <v>0.12</v>
      </c>
      <c r="T8" s="43">
        <v>15</v>
      </c>
      <c r="U8" s="72">
        <v>5</v>
      </c>
      <c r="V8" s="72">
        <v>5</v>
      </c>
      <c r="W8" s="71">
        <v>35</v>
      </c>
      <c r="X8" s="90">
        <f t="shared" ref="X8:X12" si="6">VLOOKUP(W8,$Y$5:$Z$9,2,TRUE)</f>
        <v>11</v>
      </c>
      <c r="Y8" s="52">
        <v>91</v>
      </c>
      <c r="Z8" s="50">
        <v>3</v>
      </c>
      <c r="AA8" s="33">
        <v>7</v>
      </c>
      <c r="AB8" s="35">
        <v>1</v>
      </c>
      <c r="AC8" s="53">
        <f>SUM(AB8/AA8)</f>
        <v>0.14285714285714285</v>
      </c>
      <c r="AD8" s="89">
        <f t="shared" ref="AD8:AD18" si="7">VLOOKUP(AC8,$AE$5:$AF$15,2,TRUE)</f>
        <v>45</v>
      </c>
      <c r="AE8" s="44">
        <v>0.3</v>
      </c>
      <c r="AF8" s="43">
        <v>35</v>
      </c>
      <c r="AG8" s="32">
        <v>18</v>
      </c>
      <c r="AH8" s="32">
        <v>14</v>
      </c>
      <c r="AI8" s="53">
        <f t="shared" ref="AI8:AI9" si="8">SUM(AH8/AG8)</f>
        <v>0.77777777777777779</v>
      </c>
      <c r="AJ8" s="32">
        <v>14</v>
      </c>
      <c r="AK8" s="53">
        <f t="shared" ref="AK8:AK9" si="9">SUM(AJ8/AG8)</f>
        <v>0.77777777777777779</v>
      </c>
      <c r="AL8" s="32">
        <v>0</v>
      </c>
      <c r="AM8" s="53">
        <f t="shared" ref="AM8:AM9" si="10">SUM(AL8/AG8)</f>
        <v>0</v>
      </c>
      <c r="AN8" s="32">
        <v>14</v>
      </c>
      <c r="AO8" s="53">
        <f t="shared" ref="AO8:AO9" si="11">SUM(AN8/AG8)</f>
        <v>0.77777777777777779</v>
      </c>
      <c r="AP8" s="26"/>
      <c r="AQ8" s="32">
        <v>20</v>
      </c>
      <c r="AR8" s="32">
        <v>28</v>
      </c>
      <c r="AS8" s="53">
        <f t="shared" ref="AS8:AS12" si="12">SUM(AR8/AQ8)</f>
        <v>1.4</v>
      </c>
      <c r="AT8" s="37">
        <v>31</v>
      </c>
      <c r="AU8" s="53">
        <f t="shared" ref="AU8:AU9" si="13">SUM(AT8/AQ8)</f>
        <v>1.55</v>
      </c>
      <c r="AV8" s="37">
        <v>0</v>
      </c>
      <c r="AW8" s="53">
        <f t="shared" ref="AW8:AW12" si="14">SUM(AV8/AQ8)</f>
        <v>0</v>
      </c>
      <c r="AX8" s="32">
        <v>28</v>
      </c>
      <c r="AY8" s="53">
        <f t="shared" ref="AY8:AY9" si="15">SUM(AX8/AQ8)</f>
        <v>1.4</v>
      </c>
      <c r="AZ8" s="33">
        <v>3</v>
      </c>
      <c r="BA8" s="117" t="s">
        <v>30</v>
      </c>
      <c r="BB8" s="43">
        <v>1</v>
      </c>
      <c r="BC8" s="27" t="s">
        <v>17</v>
      </c>
      <c r="BD8" s="33">
        <v>5</v>
      </c>
      <c r="BE8" s="44"/>
      <c r="BF8" s="43"/>
      <c r="BG8" s="29">
        <v>4</v>
      </c>
      <c r="BH8" s="29">
        <v>4</v>
      </c>
      <c r="BI8" s="28">
        <f t="shared" si="4"/>
        <v>1</v>
      </c>
      <c r="BJ8" s="98" t="s">
        <v>17</v>
      </c>
      <c r="BK8" s="112">
        <f t="shared" si="5"/>
        <v>35</v>
      </c>
      <c r="BL8" s="44">
        <v>0.6</v>
      </c>
      <c r="BM8" s="52">
        <v>15</v>
      </c>
      <c r="BN8" s="51">
        <v>12</v>
      </c>
      <c r="BO8" s="32">
        <v>5</v>
      </c>
      <c r="BP8" s="43">
        <v>3</v>
      </c>
      <c r="BQ8" s="50">
        <v>1</v>
      </c>
    </row>
    <row r="9" spans="1:69" s="22" customFormat="1" ht="15.75" customHeight="1" x14ac:dyDescent="0.35">
      <c r="A9" s="156" t="s">
        <v>114</v>
      </c>
      <c r="B9" s="157" t="s">
        <v>117</v>
      </c>
      <c r="C9" s="32" t="s">
        <v>6</v>
      </c>
      <c r="D9" s="35">
        <v>20</v>
      </c>
      <c r="E9" s="35">
        <v>1</v>
      </c>
      <c r="F9" s="30">
        <f t="shared" si="0"/>
        <v>19</v>
      </c>
      <c r="G9" s="35">
        <v>4</v>
      </c>
      <c r="H9" s="34">
        <f t="shared" si="1"/>
        <v>0.21052631578947367</v>
      </c>
      <c r="I9" s="96">
        <f t="shared" si="3"/>
        <v>4</v>
      </c>
      <c r="J9" s="55">
        <v>0.4</v>
      </c>
      <c r="K9" s="48">
        <v>8</v>
      </c>
      <c r="L9" s="110">
        <v>1</v>
      </c>
      <c r="M9" s="36">
        <v>83</v>
      </c>
      <c r="N9" s="36">
        <v>44</v>
      </c>
      <c r="O9" s="110">
        <v>0</v>
      </c>
      <c r="P9" s="35">
        <v>20</v>
      </c>
      <c r="Q9" s="34">
        <f t="shared" ref="Q9:Q13" si="16">SUM(L9+O9)/(M9+P9-N9)</f>
        <v>1.6949152542372881E-2</v>
      </c>
      <c r="R9" s="96">
        <f t="shared" si="2"/>
        <v>0</v>
      </c>
      <c r="S9" s="44">
        <v>0.16</v>
      </c>
      <c r="T9" s="43">
        <v>20</v>
      </c>
      <c r="U9" s="5">
        <v>47</v>
      </c>
      <c r="V9" s="111">
        <v>26</v>
      </c>
      <c r="W9" s="71">
        <v>47</v>
      </c>
      <c r="X9" s="90">
        <f t="shared" si="6"/>
        <v>11</v>
      </c>
      <c r="Y9" s="52">
        <v>101</v>
      </c>
      <c r="Z9" s="50">
        <v>0</v>
      </c>
      <c r="AA9" s="35">
        <v>1</v>
      </c>
      <c r="AB9" s="35">
        <v>0</v>
      </c>
      <c r="AC9" s="53">
        <f>SUM(AB9/AA9)</f>
        <v>0</v>
      </c>
      <c r="AD9" s="89">
        <f t="shared" si="7"/>
        <v>50</v>
      </c>
      <c r="AE9" s="44">
        <v>0.4</v>
      </c>
      <c r="AF9" s="43">
        <v>30</v>
      </c>
      <c r="AG9" s="33">
        <v>80</v>
      </c>
      <c r="AH9" s="33">
        <v>54</v>
      </c>
      <c r="AI9" s="53">
        <f t="shared" si="8"/>
        <v>0.67500000000000004</v>
      </c>
      <c r="AJ9" s="33">
        <v>55</v>
      </c>
      <c r="AK9" s="53">
        <f t="shared" si="9"/>
        <v>0.6875</v>
      </c>
      <c r="AL9" s="33">
        <v>46</v>
      </c>
      <c r="AM9" s="53">
        <f t="shared" si="10"/>
        <v>0.57499999999999996</v>
      </c>
      <c r="AN9" s="33">
        <v>48</v>
      </c>
      <c r="AO9" s="53">
        <f t="shared" si="11"/>
        <v>0.6</v>
      </c>
      <c r="AP9" s="45"/>
      <c r="AQ9" s="33">
        <v>80</v>
      </c>
      <c r="AR9" s="33">
        <v>76</v>
      </c>
      <c r="AS9" s="53">
        <f t="shared" si="12"/>
        <v>0.95</v>
      </c>
      <c r="AT9" s="36">
        <v>76</v>
      </c>
      <c r="AU9" s="53">
        <f t="shared" si="13"/>
        <v>0.95</v>
      </c>
      <c r="AV9" s="36">
        <v>66</v>
      </c>
      <c r="AW9" s="53">
        <f t="shared" si="14"/>
        <v>0.82499999999999996</v>
      </c>
      <c r="AX9" s="33">
        <v>68</v>
      </c>
      <c r="AY9" s="53">
        <f t="shared" si="15"/>
        <v>0.85</v>
      </c>
      <c r="AZ9" s="33">
        <v>0</v>
      </c>
      <c r="BA9" s="117" t="s">
        <v>31</v>
      </c>
      <c r="BB9" s="43">
        <v>0</v>
      </c>
      <c r="BC9" s="27" t="s">
        <v>18</v>
      </c>
      <c r="BD9" s="33">
        <v>0</v>
      </c>
      <c r="BE9" s="44"/>
      <c r="BF9" s="43"/>
      <c r="BG9" s="29">
        <v>39</v>
      </c>
      <c r="BH9" s="29">
        <v>39</v>
      </c>
      <c r="BI9" s="28">
        <f t="shared" si="4"/>
        <v>1</v>
      </c>
      <c r="BJ9" s="98" t="s">
        <v>17</v>
      </c>
      <c r="BK9" s="112">
        <f t="shared" si="5"/>
        <v>35</v>
      </c>
      <c r="BL9" s="44">
        <v>0.7</v>
      </c>
      <c r="BM9" s="52">
        <v>20</v>
      </c>
      <c r="BN9" s="51">
        <v>12</v>
      </c>
      <c r="BO9" s="32">
        <v>5</v>
      </c>
      <c r="BP9" s="43">
        <v>0</v>
      </c>
      <c r="BQ9" s="50">
        <v>0</v>
      </c>
    </row>
    <row r="10" spans="1:69" s="22" customFormat="1" ht="15.75" customHeight="1" x14ac:dyDescent="0.35">
      <c r="A10" s="156" t="s">
        <v>5</v>
      </c>
      <c r="B10" s="160" t="s">
        <v>77</v>
      </c>
      <c r="C10" s="32" t="s">
        <v>6</v>
      </c>
      <c r="D10" s="35">
        <v>3</v>
      </c>
      <c r="E10" s="35">
        <v>0</v>
      </c>
      <c r="F10" s="30">
        <f t="shared" si="0"/>
        <v>3</v>
      </c>
      <c r="G10" s="30">
        <v>3</v>
      </c>
      <c r="H10" s="34">
        <f t="shared" si="1"/>
        <v>1</v>
      </c>
      <c r="I10" s="96">
        <f t="shared" si="3"/>
        <v>20</v>
      </c>
      <c r="J10" s="44">
        <v>0.5</v>
      </c>
      <c r="K10" s="43">
        <v>10</v>
      </c>
      <c r="L10" s="110">
        <v>2</v>
      </c>
      <c r="M10" s="36">
        <v>14</v>
      </c>
      <c r="N10" s="36">
        <v>8</v>
      </c>
      <c r="O10" s="110">
        <v>0</v>
      </c>
      <c r="P10" s="35">
        <v>2</v>
      </c>
      <c r="Q10" s="34">
        <f t="shared" si="16"/>
        <v>0.25</v>
      </c>
      <c r="R10" s="96">
        <f t="shared" si="2"/>
        <v>30</v>
      </c>
      <c r="S10" s="44">
        <v>0.2</v>
      </c>
      <c r="T10" s="43">
        <v>25</v>
      </c>
      <c r="U10" s="5">
        <v>17</v>
      </c>
      <c r="V10" s="71">
        <v>17</v>
      </c>
      <c r="W10" s="71">
        <v>4</v>
      </c>
      <c r="X10" s="90">
        <f t="shared" si="6"/>
        <v>15</v>
      </c>
      <c r="Y10" s="52"/>
      <c r="Z10" s="50"/>
      <c r="AA10" s="35">
        <v>10</v>
      </c>
      <c r="AB10" s="35">
        <v>0</v>
      </c>
      <c r="AC10" s="53">
        <f>SUM(AB10/AA10)</f>
        <v>0</v>
      </c>
      <c r="AD10" s="89">
        <f t="shared" si="7"/>
        <v>50</v>
      </c>
      <c r="AE10" s="44">
        <v>0.5</v>
      </c>
      <c r="AF10" s="43">
        <v>25</v>
      </c>
      <c r="AG10" s="32">
        <v>16</v>
      </c>
      <c r="AH10" s="32">
        <v>14</v>
      </c>
      <c r="AI10" s="53">
        <f>SUM(AH10/AG10)</f>
        <v>0.875</v>
      </c>
      <c r="AJ10" s="32">
        <v>15</v>
      </c>
      <c r="AK10" s="53">
        <f>SUM(AJ10/AG10)</f>
        <v>0.9375</v>
      </c>
      <c r="AL10" s="32">
        <v>7</v>
      </c>
      <c r="AM10" s="53">
        <f>SUM(AL10/AG10)</f>
        <v>0.4375</v>
      </c>
      <c r="AN10" s="32">
        <v>9</v>
      </c>
      <c r="AO10" s="53">
        <f>SUM(AN10/AG10)</f>
        <v>0.5625</v>
      </c>
      <c r="AP10" s="45"/>
      <c r="AQ10" s="32">
        <v>18</v>
      </c>
      <c r="AR10" s="32">
        <v>28</v>
      </c>
      <c r="AS10" s="53">
        <f t="shared" si="12"/>
        <v>1.5555555555555556</v>
      </c>
      <c r="AT10" s="37">
        <v>33</v>
      </c>
      <c r="AU10" s="53">
        <f>SUM(AT10/AQ10)</f>
        <v>1.8333333333333333</v>
      </c>
      <c r="AV10" s="37">
        <v>16</v>
      </c>
      <c r="AW10" s="53">
        <f t="shared" si="14"/>
        <v>0.88888888888888884</v>
      </c>
      <c r="AX10" s="32">
        <v>19</v>
      </c>
      <c r="AY10" s="53">
        <f>SUM(AX10/AQ10)</f>
        <v>1.0555555555555556</v>
      </c>
      <c r="AZ10" s="33">
        <v>0</v>
      </c>
      <c r="BA10" s="117"/>
      <c r="BB10" s="43"/>
      <c r="BC10" s="27" t="s">
        <v>17</v>
      </c>
      <c r="BD10" s="32">
        <v>5</v>
      </c>
      <c r="BG10" s="29">
        <v>9</v>
      </c>
      <c r="BH10" s="29">
        <v>9</v>
      </c>
      <c r="BI10" s="28">
        <f t="shared" si="4"/>
        <v>1</v>
      </c>
      <c r="BJ10" s="91" t="s">
        <v>17</v>
      </c>
      <c r="BK10" s="112">
        <f t="shared" si="5"/>
        <v>35</v>
      </c>
      <c r="BL10" s="44">
        <v>0.8</v>
      </c>
      <c r="BM10" s="52">
        <v>25</v>
      </c>
      <c r="BN10" s="51">
        <v>12</v>
      </c>
      <c r="BO10" s="32">
        <v>5</v>
      </c>
      <c r="BP10" s="43"/>
      <c r="BQ10" s="50"/>
    </row>
    <row r="11" spans="1:69" s="23" customFormat="1" ht="15.75" customHeight="1" x14ac:dyDescent="0.35">
      <c r="A11" s="22"/>
      <c r="B11" s="22"/>
      <c r="C11" s="26"/>
      <c r="D11" s="49"/>
      <c r="E11" s="49"/>
      <c r="F11" s="49"/>
      <c r="G11" s="49"/>
      <c r="H11" s="99"/>
      <c r="I11" s="137"/>
      <c r="J11" s="44">
        <v>0.6</v>
      </c>
      <c r="K11" s="43">
        <v>12</v>
      </c>
      <c r="L11" s="174"/>
      <c r="M11" s="133"/>
      <c r="N11" s="133"/>
      <c r="O11" s="174"/>
      <c r="P11" s="132"/>
      <c r="Q11" s="99"/>
      <c r="R11" s="137"/>
      <c r="S11" s="44">
        <v>0.24</v>
      </c>
      <c r="T11" s="43">
        <v>30</v>
      </c>
      <c r="V11" s="122"/>
      <c r="W11" s="122"/>
      <c r="X11" s="122"/>
      <c r="Y11" s="52"/>
      <c r="Z11" s="50"/>
      <c r="AA11" s="22"/>
      <c r="AB11" s="22"/>
      <c r="AE11" s="44">
        <v>0.6</v>
      </c>
      <c r="AF11" s="43">
        <v>20</v>
      </c>
      <c r="AO11" s="38"/>
      <c r="AP11" s="26"/>
      <c r="AS11" s="38"/>
      <c r="AU11" s="38"/>
      <c r="AW11" s="38"/>
      <c r="AY11" s="38"/>
      <c r="AZ11" s="45"/>
      <c r="BA11" s="26"/>
      <c r="BB11" s="26"/>
      <c r="BE11" s="26"/>
      <c r="BF11" s="26"/>
      <c r="BL11" s="44">
        <v>0.9</v>
      </c>
      <c r="BM11" s="52">
        <v>30</v>
      </c>
      <c r="BP11" s="43"/>
      <c r="BQ11" s="50"/>
    </row>
    <row r="12" spans="1:69" s="23" customFormat="1" ht="15.75" customHeight="1" x14ac:dyDescent="0.35">
      <c r="A12" s="156" t="s">
        <v>85</v>
      </c>
      <c r="B12" s="161" t="s">
        <v>111</v>
      </c>
      <c r="C12" s="32" t="s">
        <v>7</v>
      </c>
      <c r="D12" s="30">
        <v>18</v>
      </c>
      <c r="E12" s="30">
        <v>1</v>
      </c>
      <c r="F12" s="30">
        <f>D12-E12</f>
        <v>17</v>
      </c>
      <c r="G12" s="30">
        <v>14</v>
      </c>
      <c r="H12" s="34">
        <f>G12/F12</f>
        <v>0.82352941176470584</v>
      </c>
      <c r="I12" s="96">
        <f t="shared" ref="I12:I18" si="17">VLOOKUP(H12,$J$5:$K$16,2,TRUE)</f>
        <v>16</v>
      </c>
      <c r="J12" s="44">
        <v>0.7</v>
      </c>
      <c r="K12" s="43">
        <v>14</v>
      </c>
      <c r="L12" s="35">
        <v>8</v>
      </c>
      <c r="M12" s="36">
        <v>28</v>
      </c>
      <c r="N12" s="36">
        <v>13</v>
      </c>
      <c r="O12" s="110">
        <v>1</v>
      </c>
      <c r="P12" s="35">
        <v>13</v>
      </c>
      <c r="Q12" s="34">
        <f t="shared" si="16"/>
        <v>0.32142857142857145</v>
      </c>
      <c r="R12" s="96">
        <f>VLOOKUP(Q12,$S$5:$T$16,2,TRUE)</f>
        <v>40</v>
      </c>
      <c r="S12" s="44">
        <v>0.28000000000000003</v>
      </c>
      <c r="T12" s="43">
        <v>35</v>
      </c>
      <c r="U12" s="72">
        <v>25</v>
      </c>
      <c r="V12" s="71">
        <v>23</v>
      </c>
      <c r="W12" s="71">
        <v>60</v>
      </c>
      <c r="X12" s="90">
        <f t="shared" si="6"/>
        <v>11</v>
      </c>
      <c r="Y12" s="52"/>
      <c r="Z12" s="50"/>
      <c r="AA12" s="35">
        <v>29</v>
      </c>
      <c r="AB12" s="35">
        <v>6</v>
      </c>
      <c r="AC12" s="53">
        <f t="shared" ref="AC12:AC18" si="18">SUM(AB12/AA12)</f>
        <v>0.20689655172413793</v>
      </c>
      <c r="AD12" s="89">
        <f t="shared" si="7"/>
        <v>40</v>
      </c>
      <c r="AE12" s="44">
        <v>0.7</v>
      </c>
      <c r="AF12" s="43">
        <v>15</v>
      </c>
      <c r="AG12" s="32">
        <v>26</v>
      </c>
      <c r="AH12" s="30">
        <v>30</v>
      </c>
      <c r="AI12" s="53">
        <f t="shared" ref="AI12:AI18" si="19">SUM(AH12/AG12)</f>
        <v>1.1538461538461537</v>
      </c>
      <c r="AJ12" s="30">
        <v>28</v>
      </c>
      <c r="AK12" s="53">
        <f t="shared" ref="AK12:AK18" si="20">SUM(AJ12/AG12)</f>
        <v>1.0769230769230769</v>
      </c>
      <c r="AL12" s="30">
        <v>20</v>
      </c>
      <c r="AM12" s="53">
        <f t="shared" ref="AM12:AM18" si="21">SUM(AL12/AG12)</f>
        <v>0.76923076923076927</v>
      </c>
      <c r="AN12" s="30">
        <v>26</v>
      </c>
      <c r="AO12" s="53">
        <f t="shared" ref="AO12" si="22">SUM(AN12/AG12)</f>
        <v>1</v>
      </c>
      <c r="AP12" s="26"/>
      <c r="AQ12" s="30">
        <v>26</v>
      </c>
      <c r="AR12" s="32">
        <v>46</v>
      </c>
      <c r="AS12" s="53">
        <f t="shared" si="12"/>
        <v>1.7692307692307692</v>
      </c>
      <c r="AT12" s="32">
        <v>44</v>
      </c>
      <c r="AU12" s="53">
        <f t="shared" ref="AU12" si="23">SUM(AT12/AQ12)</f>
        <v>1.6923076923076923</v>
      </c>
      <c r="AV12" s="32">
        <v>26</v>
      </c>
      <c r="AW12" s="53">
        <f t="shared" si="14"/>
        <v>1</v>
      </c>
      <c r="AX12" s="32">
        <v>40</v>
      </c>
      <c r="AY12" s="53">
        <f t="shared" ref="AY12" si="24">SUM(AX12/AQ12)</f>
        <v>1.5384615384615385</v>
      </c>
      <c r="AZ12" s="33">
        <v>5</v>
      </c>
      <c r="BA12" s="26"/>
      <c r="BB12" s="26"/>
      <c r="BC12" s="27" t="s">
        <v>18</v>
      </c>
      <c r="BD12" s="32">
        <v>0</v>
      </c>
      <c r="BE12" s="26"/>
      <c r="BF12" s="26"/>
      <c r="BG12" s="30">
        <v>14</v>
      </c>
      <c r="BH12" s="30">
        <v>14</v>
      </c>
      <c r="BI12" s="28">
        <f t="shared" si="4"/>
        <v>1</v>
      </c>
      <c r="BJ12" s="91" t="s">
        <v>17</v>
      </c>
      <c r="BK12" s="33">
        <f>VLOOKUP(BI12,$BL$5:$BM$12,2,TRUE)</f>
        <v>35</v>
      </c>
      <c r="BL12" s="44">
        <v>1</v>
      </c>
      <c r="BM12" s="52">
        <v>35</v>
      </c>
      <c r="BN12" s="42">
        <v>12</v>
      </c>
      <c r="BO12" s="32">
        <v>5</v>
      </c>
      <c r="BP12" s="43"/>
      <c r="BQ12" s="50"/>
    </row>
    <row r="13" spans="1:69" s="23" customFormat="1" ht="15.75" customHeight="1" x14ac:dyDescent="0.35">
      <c r="A13" s="156" t="s">
        <v>10</v>
      </c>
      <c r="B13" s="161" t="s">
        <v>86</v>
      </c>
      <c r="C13" s="32" t="s">
        <v>7</v>
      </c>
      <c r="D13" s="30">
        <v>1</v>
      </c>
      <c r="E13" s="30">
        <v>0</v>
      </c>
      <c r="F13" s="30">
        <f>D13-E13</f>
        <v>1</v>
      </c>
      <c r="G13" s="30">
        <v>1</v>
      </c>
      <c r="H13" s="34">
        <f>G13/F13</f>
        <v>1</v>
      </c>
      <c r="I13" s="96">
        <f t="shared" si="17"/>
        <v>20</v>
      </c>
      <c r="J13" s="44">
        <v>0.8</v>
      </c>
      <c r="K13" s="43">
        <v>16</v>
      </c>
      <c r="L13" s="35">
        <v>0</v>
      </c>
      <c r="M13" s="36">
        <v>24</v>
      </c>
      <c r="N13" s="36">
        <v>24</v>
      </c>
      <c r="O13" s="110">
        <v>0</v>
      </c>
      <c r="P13" s="35">
        <v>1</v>
      </c>
      <c r="Q13" s="34">
        <f t="shared" si="16"/>
        <v>0</v>
      </c>
      <c r="R13" s="96">
        <f>VLOOKUP(Q13,$S$5:$T$16,2,TRUE)</f>
        <v>0</v>
      </c>
      <c r="S13" s="44">
        <v>0.32</v>
      </c>
      <c r="T13" s="43">
        <v>40</v>
      </c>
      <c r="U13" s="72">
        <v>55</v>
      </c>
      <c r="V13" s="71">
        <v>52</v>
      </c>
      <c r="W13" s="71">
        <v>28.94</v>
      </c>
      <c r="X13" s="90">
        <f t="shared" ref="X13:X18" si="25">VLOOKUP(W13,$Y$5:$Z$9,2,TRUE)</f>
        <v>15</v>
      </c>
      <c r="Y13" s="52"/>
      <c r="Z13" s="50"/>
      <c r="AA13" s="35">
        <v>2</v>
      </c>
      <c r="AB13" s="35">
        <v>0</v>
      </c>
      <c r="AC13" s="53">
        <f t="shared" si="18"/>
        <v>0</v>
      </c>
      <c r="AD13" s="89">
        <f t="shared" si="7"/>
        <v>50</v>
      </c>
      <c r="AE13" s="44">
        <v>0.8</v>
      </c>
      <c r="AF13" s="43">
        <v>10</v>
      </c>
      <c r="AG13" s="32">
        <v>14</v>
      </c>
      <c r="AH13" s="30">
        <v>14</v>
      </c>
      <c r="AI13" s="53">
        <f t="shared" si="19"/>
        <v>1</v>
      </c>
      <c r="AJ13" s="30">
        <v>20</v>
      </c>
      <c r="AK13" s="53">
        <f t="shared" si="20"/>
        <v>1.4285714285714286</v>
      </c>
      <c r="AL13" s="30">
        <v>0</v>
      </c>
      <c r="AM13" s="53">
        <f t="shared" si="21"/>
        <v>0</v>
      </c>
      <c r="AN13" s="30">
        <v>1</v>
      </c>
      <c r="AO13" s="53">
        <f t="shared" ref="AO13:AO18" si="26">SUM(AN13/AG13)</f>
        <v>7.1428571428571425E-2</v>
      </c>
      <c r="AP13" s="26"/>
      <c r="AQ13" s="30">
        <v>22</v>
      </c>
      <c r="AR13" s="32">
        <v>29</v>
      </c>
      <c r="AS13" s="53">
        <f t="shared" ref="AS13:AS18" si="27">SUM(AR13/AQ13)</f>
        <v>1.3181818181818181</v>
      </c>
      <c r="AT13" s="32">
        <v>45</v>
      </c>
      <c r="AU13" s="53">
        <f t="shared" ref="AU13:AU18" si="28">SUM(AT13/AQ13)</f>
        <v>2.0454545454545454</v>
      </c>
      <c r="AV13" s="32">
        <v>0</v>
      </c>
      <c r="AW13" s="53">
        <f t="shared" ref="AW13:AW18" si="29">SUM(AV13/AQ13)</f>
        <v>0</v>
      </c>
      <c r="AX13" s="32">
        <v>5</v>
      </c>
      <c r="AY13" s="53">
        <f t="shared" ref="AY13:AY18" si="30">SUM(AX13/AQ13)</f>
        <v>0.22727272727272727</v>
      </c>
      <c r="AZ13" s="33">
        <v>2</v>
      </c>
      <c r="BA13" s="26"/>
      <c r="BB13" s="26"/>
      <c r="BC13" s="27" t="s">
        <v>17</v>
      </c>
      <c r="BD13" s="32">
        <v>5</v>
      </c>
      <c r="BE13" s="26"/>
      <c r="BF13" s="26"/>
      <c r="BG13" s="30" t="s">
        <v>44</v>
      </c>
      <c r="BH13" s="30" t="s">
        <v>44</v>
      </c>
      <c r="BI13" s="28" t="s">
        <v>44</v>
      </c>
      <c r="BJ13" s="95" t="s">
        <v>44</v>
      </c>
      <c r="BK13" s="112" t="s">
        <v>44</v>
      </c>
      <c r="BL13" s="44"/>
      <c r="BM13" s="52"/>
      <c r="BN13" s="42">
        <v>12</v>
      </c>
      <c r="BO13" s="32">
        <v>5</v>
      </c>
      <c r="BP13" s="43"/>
      <c r="BQ13" s="50"/>
    </row>
    <row r="14" spans="1:69" s="23" customFormat="1" ht="15.75" customHeight="1" x14ac:dyDescent="0.35">
      <c r="A14" s="156" t="s">
        <v>5</v>
      </c>
      <c r="B14" s="160" t="s">
        <v>46</v>
      </c>
      <c r="C14" s="32" t="s">
        <v>7</v>
      </c>
      <c r="D14" s="30">
        <v>146</v>
      </c>
      <c r="E14" s="30">
        <v>0</v>
      </c>
      <c r="F14" s="30">
        <f t="shared" ref="F14:F17" si="31">D14-E14</f>
        <v>146</v>
      </c>
      <c r="G14" s="30">
        <v>123</v>
      </c>
      <c r="H14" s="34">
        <f>G14/F14</f>
        <v>0.84246575342465757</v>
      </c>
      <c r="I14" s="96">
        <f t="shared" si="17"/>
        <v>16</v>
      </c>
      <c r="J14" s="44">
        <v>0.9</v>
      </c>
      <c r="K14" s="43">
        <v>18</v>
      </c>
      <c r="L14" s="110">
        <v>2</v>
      </c>
      <c r="M14" s="36">
        <v>53</v>
      </c>
      <c r="N14" s="36">
        <v>47</v>
      </c>
      <c r="O14" s="110">
        <v>12</v>
      </c>
      <c r="P14" s="35">
        <v>63</v>
      </c>
      <c r="Q14" s="34">
        <f>SUM(L14+O14)/(M14+P14-N14)</f>
        <v>0.20289855072463769</v>
      </c>
      <c r="R14" s="96">
        <f>VLOOKUP(Q14,$S$5:$T$16,2,TRUE)</f>
        <v>25</v>
      </c>
      <c r="S14" s="44">
        <v>0.36</v>
      </c>
      <c r="T14" s="43">
        <v>45</v>
      </c>
      <c r="U14" s="72">
        <v>231</v>
      </c>
      <c r="V14" s="71">
        <v>196</v>
      </c>
      <c r="W14" s="71">
        <v>28</v>
      </c>
      <c r="X14" s="90">
        <f t="shared" si="25"/>
        <v>15</v>
      </c>
      <c r="Y14" s="52"/>
      <c r="Z14" s="50"/>
      <c r="AA14" s="35">
        <v>127</v>
      </c>
      <c r="AB14" s="35">
        <v>37</v>
      </c>
      <c r="AC14" s="53">
        <f t="shared" si="18"/>
        <v>0.29133858267716534</v>
      </c>
      <c r="AD14" s="89">
        <f t="shared" si="7"/>
        <v>40</v>
      </c>
      <c r="AE14" s="44">
        <v>0.9</v>
      </c>
      <c r="AF14" s="43">
        <v>5</v>
      </c>
      <c r="AG14" s="32">
        <v>43</v>
      </c>
      <c r="AH14" s="37">
        <v>54</v>
      </c>
      <c r="AI14" s="53">
        <f t="shared" si="19"/>
        <v>1.2558139534883721</v>
      </c>
      <c r="AJ14" s="37">
        <v>40</v>
      </c>
      <c r="AK14" s="53">
        <f t="shared" si="20"/>
        <v>0.93023255813953487</v>
      </c>
      <c r="AL14" s="37">
        <v>8</v>
      </c>
      <c r="AM14" s="53">
        <f t="shared" si="21"/>
        <v>0.18604651162790697</v>
      </c>
      <c r="AN14" s="37">
        <v>26</v>
      </c>
      <c r="AO14" s="53">
        <f t="shared" si="26"/>
        <v>0.60465116279069764</v>
      </c>
      <c r="AP14" s="26"/>
      <c r="AQ14" s="32">
        <v>136</v>
      </c>
      <c r="AR14" s="32">
        <v>210</v>
      </c>
      <c r="AS14" s="53">
        <f t="shared" si="27"/>
        <v>1.5441176470588236</v>
      </c>
      <c r="AT14" s="32">
        <v>154</v>
      </c>
      <c r="AU14" s="53">
        <f t="shared" si="28"/>
        <v>1.1323529411764706</v>
      </c>
      <c r="AV14" s="32">
        <v>33</v>
      </c>
      <c r="AW14" s="53">
        <f t="shared" si="29"/>
        <v>0.24264705882352941</v>
      </c>
      <c r="AX14" s="32">
        <v>91</v>
      </c>
      <c r="AY14" s="53">
        <f t="shared" si="30"/>
        <v>0.66911764705882348</v>
      </c>
      <c r="AZ14" s="33">
        <v>2</v>
      </c>
      <c r="BA14" s="26"/>
      <c r="BB14" s="26"/>
      <c r="BC14" s="27" t="s">
        <v>17</v>
      </c>
      <c r="BD14" s="32">
        <v>5</v>
      </c>
      <c r="BE14" s="26"/>
      <c r="BF14" s="26"/>
      <c r="BG14" s="30">
        <v>62</v>
      </c>
      <c r="BH14" s="30">
        <v>62</v>
      </c>
      <c r="BI14" s="28">
        <f>SUM(BH14/BG14)</f>
        <v>1</v>
      </c>
      <c r="BJ14" s="95" t="s">
        <v>17</v>
      </c>
      <c r="BK14" s="112">
        <f t="shared" ref="BK14:BK27" si="32">VLOOKUP(BI14,$BL$5:$BM$12,2,TRUE)</f>
        <v>35</v>
      </c>
      <c r="BL14" s="44"/>
      <c r="BM14" s="52"/>
      <c r="BN14" s="42">
        <v>12</v>
      </c>
      <c r="BO14" s="32">
        <v>5</v>
      </c>
      <c r="BP14" s="93"/>
      <c r="BQ14" s="93"/>
    </row>
    <row r="15" spans="1:69" s="23" customFormat="1" ht="15.75" customHeight="1" x14ac:dyDescent="0.35">
      <c r="A15" s="156" t="s">
        <v>5</v>
      </c>
      <c r="B15" s="160" t="s">
        <v>21</v>
      </c>
      <c r="C15" s="32" t="s">
        <v>7</v>
      </c>
      <c r="D15" s="30">
        <v>10</v>
      </c>
      <c r="E15" s="30">
        <v>0</v>
      </c>
      <c r="F15" s="30">
        <f t="shared" si="31"/>
        <v>10</v>
      </c>
      <c r="G15" s="30">
        <v>9</v>
      </c>
      <c r="H15" s="34">
        <f t="shared" ref="H15:H17" si="33">G15/F15</f>
        <v>0.9</v>
      </c>
      <c r="I15" s="96">
        <f t="shared" si="17"/>
        <v>18</v>
      </c>
      <c r="J15" s="44">
        <v>1</v>
      </c>
      <c r="K15" s="43">
        <v>20</v>
      </c>
      <c r="L15" s="35">
        <v>0</v>
      </c>
      <c r="M15" s="36">
        <v>22</v>
      </c>
      <c r="N15" s="36">
        <v>22</v>
      </c>
      <c r="O15" s="175">
        <v>3</v>
      </c>
      <c r="P15" s="35">
        <v>10</v>
      </c>
      <c r="Q15" s="34">
        <f>SUM(L15+O15)/(M15+P15-N15)</f>
        <v>0.3</v>
      </c>
      <c r="R15" s="96">
        <f>VLOOKUP(Q15,$S$5:$T$16,2,TRUE)</f>
        <v>35</v>
      </c>
      <c r="S15" s="44">
        <v>0.4</v>
      </c>
      <c r="T15" s="43">
        <v>50</v>
      </c>
      <c r="U15" s="126">
        <v>49</v>
      </c>
      <c r="V15" s="111">
        <v>45</v>
      </c>
      <c r="W15" s="111">
        <v>33</v>
      </c>
      <c r="X15" s="90">
        <f t="shared" si="25"/>
        <v>11</v>
      </c>
      <c r="Y15" s="52"/>
      <c r="Z15" s="50"/>
      <c r="AA15" s="35">
        <v>70</v>
      </c>
      <c r="AB15" s="35">
        <v>7</v>
      </c>
      <c r="AC15" s="53">
        <f t="shared" si="18"/>
        <v>0.1</v>
      </c>
      <c r="AD15" s="89">
        <f t="shared" si="7"/>
        <v>45</v>
      </c>
      <c r="AE15" s="44">
        <v>1</v>
      </c>
      <c r="AF15" s="43">
        <v>0</v>
      </c>
      <c r="AG15" s="32">
        <v>22</v>
      </c>
      <c r="AH15" s="37">
        <v>24</v>
      </c>
      <c r="AI15" s="53">
        <f t="shared" si="19"/>
        <v>1.0909090909090908</v>
      </c>
      <c r="AJ15" s="37">
        <v>21</v>
      </c>
      <c r="AK15" s="53">
        <f t="shared" si="20"/>
        <v>0.95454545454545459</v>
      </c>
      <c r="AL15" s="37">
        <v>1</v>
      </c>
      <c r="AM15" s="53">
        <f t="shared" si="21"/>
        <v>4.5454545454545456E-2</v>
      </c>
      <c r="AN15" s="37">
        <v>8</v>
      </c>
      <c r="AO15" s="53">
        <f t="shared" si="26"/>
        <v>0.36363636363636365</v>
      </c>
      <c r="AP15" s="26"/>
      <c r="AQ15" s="30">
        <v>36</v>
      </c>
      <c r="AR15" s="32">
        <v>41</v>
      </c>
      <c r="AS15" s="53">
        <f t="shared" si="27"/>
        <v>1.1388888888888888</v>
      </c>
      <c r="AT15" s="32">
        <v>40</v>
      </c>
      <c r="AU15" s="53">
        <f t="shared" si="28"/>
        <v>1.1111111111111112</v>
      </c>
      <c r="AV15" s="32">
        <v>3</v>
      </c>
      <c r="AW15" s="53">
        <f t="shared" si="29"/>
        <v>8.3333333333333329E-2</v>
      </c>
      <c r="AX15" s="32">
        <v>13</v>
      </c>
      <c r="AY15" s="53">
        <f t="shared" si="30"/>
        <v>0.3611111111111111</v>
      </c>
      <c r="AZ15" s="33">
        <v>2</v>
      </c>
      <c r="BA15" s="26"/>
      <c r="BB15" s="26"/>
      <c r="BC15" s="27" t="s">
        <v>17</v>
      </c>
      <c r="BD15" s="32">
        <v>5</v>
      </c>
      <c r="BE15" s="26"/>
      <c r="BF15" s="26"/>
      <c r="BG15" s="30">
        <v>27</v>
      </c>
      <c r="BH15" s="30">
        <v>27</v>
      </c>
      <c r="BI15" s="28">
        <f t="shared" ref="BI15:BI17" si="34">SUM(BH15/BG15)</f>
        <v>1</v>
      </c>
      <c r="BJ15" s="98" t="s">
        <v>17</v>
      </c>
      <c r="BK15" s="112">
        <f t="shared" si="32"/>
        <v>35</v>
      </c>
      <c r="BL15" s="44"/>
      <c r="BM15" s="52"/>
      <c r="BN15" s="42">
        <v>12</v>
      </c>
      <c r="BO15" s="32">
        <v>5</v>
      </c>
      <c r="BP15" s="93"/>
      <c r="BQ15" s="93"/>
    </row>
    <row r="16" spans="1:69" s="23" customFormat="1" ht="15.75" customHeight="1" x14ac:dyDescent="0.35">
      <c r="A16" s="156" t="s">
        <v>5</v>
      </c>
      <c r="B16" s="160" t="s">
        <v>113</v>
      </c>
      <c r="C16" s="32" t="s">
        <v>112</v>
      </c>
      <c r="D16" s="30">
        <v>47</v>
      </c>
      <c r="E16" s="30">
        <v>0</v>
      </c>
      <c r="F16" s="30">
        <f t="shared" si="31"/>
        <v>47</v>
      </c>
      <c r="G16" s="30">
        <v>44</v>
      </c>
      <c r="H16" s="34">
        <f t="shared" si="33"/>
        <v>0.93617021276595747</v>
      </c>
      <c r="I16" s="96">
        <f t="shared" si="17"/>
        <v>18</v>
      </c>
      <c r="J16" s="44"/>
      <c r="K16" s="43"/>
      <c r="L16" s="35">
        <v>1</v>
      </c>
      <c r="M16" s="36">
        <v>23</v>
      </c>
      <c r="N16" s="36">
        <v>16</v>
      </c>
      <c r="O16" s="175">
        <v>12</v>
      </c>
      <c r="P16" s="35">
        <v>28</v>
      </c>
      <c r="Q16" s="34">
        <f t="shared" ref="Q16:Q20" si="35">SUM(L16+O16)/(M16+P16-N16)</f>
        <v>0.37142857142857144</v>
      </c>
      <c r="R16" s="96">
        <f>VLOOKUP(Q16,$S$5:$T$16,2,TRUE)</f>
        <v>45</v>
      </c>
      <c r="S16" s="44"/>
      <c r="T16" s="43"/>
      <c r="U16" s="126">
        <v>29</v>
      </c>
      <c r="V16" s="111">
        <v>27</v>
      </c>
      <c r="W16" s="111">
        <v>45</v>
      </c>
      <c r="X16" s="151">
        <f t="shared" si="25"/>
        <v>11</v>
      </c>
      <c r="Y16" s="52"/>
      <c r="Z16" s="50"/>
      <c r="AA16" s="35">
        <v>26</v>
      </c>
      <c r="AB16" s="35">
        <v>15</v>
      </c>
      <c r="AC16" s="53">
        <f t="shared" si="18"/>
        <v>0.57692307692307687</v>
      </c>
      <c r="AD16" s="89">
        <f t="shared" si="7"/>
        <v>25</v>
      </c>
      <c r="AE16" s="47"/>
      <c r="AF16" s="46"/>
      <c r="AG16" s="32">
        <v>25</v>
      </c>
      <c r="AH16" s="37">
        <v>22</v>
      </c>
      <c r="AI16" s="53">
        <f t="shared" si="19"/>
        <v>0.88</v>
      </c>
      <c r="AJ16" s="37">
        <v>19</v>
      </c>
      <c r="AK16" s="53">
        <f t="shared" si="20"/>
        <v>0.76</v>
      </c>
      <c r="AL16" s="37">
        <v>18</v>
      </c>
      <c r="AM16" s="53">
        <f t="shared" si="21"/>
        <v>0.72</v>
      </c>
      <c r="AN16" s="37">
        <v>19</v>
      </c>
      <c r="AO16" s="53">
        <f t="shared" si="26"/>
        <v>0.76</v>
      </c>
      <c r="AP16" s="26"/>
      <c r="AQ16" s="30">
        <v>27</v>
      </c>
      <c r="AR16" s="32">
        <v>50</v>
      </c>
      <c r="AS16" s="53">
        <f t="shared" si="27"/>
        <v>1.8518518518518519</v>
      </c>
      <c r="AT16" s="32">
        <v>40</v>
      </c>
      <c r="AU16" s="53">
        <f t="shared" si="28"/>
        <v>1.4814814814814814</v>
      </c>
      <c r="AV16" s="32">
        <v>43</v>
      </c>
      <c r="AW16" s="53">
        <f t="shared" si="29"/>
        <v>1.5925925925925926</v>
      </c>
      <c r="AX16" s="32">
        <v>47</v>
      </c>
      <c r="AY16" s="53">
        <f t="shared" si="30"/>
        <v>1.7407407407407407</v>
      </c>
      <c r="AZ16" s="33">
        <v>5</v>
      </c>
      <c r="BA16" s="26"/>
      <c r="BB16" s="26"/>
      <c r="BC16" s="27" t="s">
        <v>17</v>
      </c>
      <c r="BD16" s="32">
        <v>5</v>
      </c>
      <c r="BE16" s="26"/>
      <c r="BF16" s="26"/>
      <c r="BG16" s="30">
        <v>20</v>
      </c>
      <c r="BH16" s="30">
        <v>19</v>
      </c>
      <c r="BI16" s="28">
        <f t="shared" si="34"/>
        <v>0.95</v>
      </c>
      <c r="BJ16" s="98" t="s">
        <v>18</v>
      </c>
      <c r="BK16" s="112">
        <f t="shared" si="32"/>
        <v>30</v>
      </c>
      <c r="BL16" s="26"/>
      <c r="BM16" s="26"/>
      <c r="BN16" s="42">
        <v>12</v>
      </c>
      <c r="BO16" s="32">
        <v>5</v>
      </c>
      <c r="BP16" s="93"/>
      <c r="BQ16" s="93"/>
    </row>
    <row r="17" spans="1:69" s="23" customFormat="1" ht="15.75" customHeight="1" x14ac:dyDescent="0.35">
      <c r="A17" s="156" t="s">
        <v>2</v>
      </c>
      <c r="B17" s="158" t="s">
        <v>78</v>
      </c>
      <c r="C17" s="32" t="s">
        <v>7</v>
      </c>
      <c r="D17" s="30">
        <v>28</v>
      </c>
      <c r="E17" s="30">
        <v>1</v>
      </c>
      <c r="F17" s="30">
        <f t="shared" si="31"/>
        <v>27</v>
      </c>
      <c r="G17" s="30">
        <v>24</v>
      </c>
      <c r="H17" s="34">
        <f t="shared" si="33"/>
        <v>0.88888888888888884</v>
      </c>
      <c r="I17" s="96">
        <f t="shared" si="17"/>
        <v>16</v>
      </c>
      <c r="L17" s="35">
        <v>0</v>
      </c>
      <c r="M17" s="36">
        <v>16</v>
      </c>
      <c r="N17" s="36">
        <v>16</v>
      </c>
      <c r="O17" s="35">
        <v>2</v>
      </c>
      <c r="P17" s="35">
        <v>28</v>
      </c>
      <c r="Q17" s="34">
        <f t="shared" si="35"/>
        <v>7.1428571428571425E-2</v>
      </c>
      <c r="R17" s="96">
        <f t="shared" ref="R17:R18" si="36">VLOOKUP(Q17,$S$5:$T$16,2,TRUE)</f>
        <v>5</v>
      </c>
      <c r="S17" s="44"/>
      <c r="T17" s="43"/>
      <c r="U17" s="73">
        <v>25</v>
      </c>
      <c r="V17" s="71">
        <v>21</v>
      </c>
      <c r="W17" s="71">
        <v>26</v>
      </c>
      <c r="X17" s="90">
        <f t="shared" si="25"/>
        <v>15</v>
      </c>
      <c r="Y17" s="52"/>
      <c r="Z17" s="50"/>
      <c r="AA17" s="35">
        <v>31</v>
      </c>
      <c r="AB17" s="35">
        <v>13</v>
      </c>
      <c r="AC17" s="53">
        <f t="shared" si="18"/>
        <v>0.41935483870967744</v>
      </c>
      <c r="AD17" s="89">
        <f t="shared" si="7"/>
        <v>30</v>
      </c>
      <c r="AE17" s="47"/>
      <c r="AF17" s="46"/>
      <c r="AG17" s="32">
        <v>15</v>
      </c>
      <c r="AH17" s="37">
        <v>13</v>
      </c>
      <c r="AI17" s="53">
        <f t="shared" si="19"/>
        <v>0.8666666666666667</v>
      </c>
      <c r="AJ17" s="37">
        <v>9</v>
      </c>
      <c r="AK17" s="53">
        <f t="shared" si="20"/>
        <v>0.6</v>
      </c>
      <c r="AL17" s="37">
        <v>12</v>
      </c>
      <c r="AM17" s="53">
        <f t="shared" si="21"/>
        <v>0.8</v>
      </c>
      <c r="AN17" s="37">
        <v>10</v>
      </c>
      <c r="AO17" s="53">
        <f t="shared" si="26"/>
        <v>0.66666666666666663</v>
      </c>
      <c r="AP17" s="26"/>
      <c r="AQ17" s="37">
        <v>18</v>
      </c>
      <c r="AR17" s="32">
        <v>15</v>
      </c>
      <c r="AS17" s="53">
        <f t="shared" si="27"/>
        <v>0.83333333333333337</v>
      </c>
      <c r="AT17" s="32">
        <v>10</v>
      </c>
      <c r="AU17" s="53">
        <f t="shared" si="28"/>
        <v>0.55555555555555558</v>
      </c>
      <c r="AV17" s="32">
        <v>13</v>
      </c>
      <c r="AW17" s="53">
        <f t="shared" si="29"/>
        <v>0.72222222222222221</v>
      </c>
      <c r="AX17" s="32">
        <v>12</v>
      </c>
      <c r="AY17" s="53">
        <f t="shared" si="30"/>
        <v>0.66666666666666663</v>
      </c>
      <c r="AZ17" s="33">
        <v>0</v>
      </c>
      <c r="BA17" s="26"/>
      <c r="BB17" s="26"/>
      <c r="BC17" s="27" t="s">
        <v>17</v>
      </c>
      <c r="BD17" s="32">
        <v>5</v>
      </c>
      <c r="BE17" s="44"/>
      <c r="BF17" s="43"/>
      <c r="BG17" s="30">
        <v>26</v>
      </c>
      <c r="BH17" s="30">
        <v>26</v>
      </c>
      <c r="BI17" s="28">
        <f t="shared" si="34"/>
        <v>1</v>
      </c>
      <c r="BJ17" s="98" t="s">
        <v>17</v>
      </c>
      <c r="BK17" s="112">
        <f t="shared" si="32"/>
        <v>35</v>
      </c>
      <c r="BL17" s="26"/>
      <c r="BM17" s="26"/>
      <c r="BN17" s="42">
        <v>12</v>
      </c>
      <c r="BO17" s="32">
        <v>5</v>
      </c>
      <c r="BP17" s="93"/>
      <c r="BQ17" s="93"/>
    </row>
    <row r="18" spans="1:69" s="23" customFormat="1" ht="15.75" customHeight="1" x14ac:dyDescent="0.35">
      <c r="A18" s="156" t="s">
        <v>2</v>
      </c>
      <c r="B18" s="161" t="s">
        <v>144</v>
      </c>
      <c r="C18" s="32" t="s">
        <v>7</v>
      </c>
      <c r="D18" s="30">
        <v>12</v>
      </c>
      <c r="E18" s="30">
        <v>0</v>
      </c>
      <c r="F18" s="30">
        <f>D18-E18</f>
        <v>12</v>
      </c>
      <c r="G18" s="30">
        <v>12</v>
      </c>
      <c r="H18" s="34">
        <f>G18/F18</f>
        <v>1</v>
      </c>
      <c r="I18" s="96">
        <f t="shared" si="17"/>
        <v>20</v>
      </c>
      <c r="J18" s="24"/>
      <c r="K18" s="24"/>
      <c r="L18" s="35">
        <v>0</v>
      </c>
      <c r="M18" s="36">
        <v>12</v>
      </c>
      <c r="N18" s="36">
        <v>12</v>
      </c>
      <c r="O18" s="35">
        <v>1</v>
      </c>
      <c r="P18" s="35">
        <v>8</v>
      </c>
      <c r="Q18" s="34">
        <f t="shared" si="35"/>
        <v>0.125</v>
      </c>
      <c r="R18" s="96">
        <f t="shared" si="36"/>
        <v>15</v>
      </c>
      <c r="S18" s="24"/>
      <c r="T18" s="24"/>
      <c r="U18" s="73">
        <v>26</v>
      </c>
      <c r="V18" s="71">
        <v>25</v>
      </c>
      <c r="W18" s="71">
        <v>16</v>
      </c>
      <c r="X18" s="90">
        <f t="shared" si="25"/>
        <v>15</v>
      </c>
      <c r="Y18" s="47"/>
      <c r="Z18" s="46"/>
      <c r="AA18" s="35">
        <v>19</v>
      </c>
      <c r="AB18" s="35">
        <v>1</v>
      </c>
      <c r="AC18" s="53">
        <f t="shared" si="18"/>
        <v>5.2631578947368418E-2</v>
      </c>
      <c r="AD18" s="89">
        <f t="shared" si="7"/>
        <v>50</v>
      </c>
      <c r="AE18" s="47"/>
      <c r="AF18" s="46"/>
      <c r="AG18" s="32">
        <v>12</v>
      </c>
      <c r="AH18" s="37">
        <v>9</v>
      </c>
      <c r="AI18" s="53">
        <f t="shared" si="19"/>
        <v>0.75</v>
      </c>
      <c r="AJ18" s="37">
        <v>7</v>
      </c>
      <c r="AK18" s="53">
        <f t="shared" si="20"/>
        <v>0.58333333333333337</v>
      </c>
      <c r="AL18" s="37">
        <v>11</v>
      </c>
      <c r="AM18" s="53">
        <f t="shared" si="21"/>
        <v>0.91666666666666663</v>
      </c>
      <c r="AN18" s="37">
        <v>10</v>
      </c>
      <c r="AO18" s="53">
        <f t="shared" si="26"/>
        <v>0.83333333333333337</v>
      </c>
      <c r="AP18" s="26"/>
      <c r="AQ18" s="30">
        <v>18</v>
      </c>
      <c r="AR18" s="32">
        <v>11</v>
      </c>
      <c r="AS18" s="53">
        <f t="shared" si="27"/>
        <v>0.61111111111111116</v>
      </c>
      <c r="AT18" s="32">
        <v>8</v>
      </c>
      <c r="AU18" s="53">
        <f t="shared" si="28"/>
        <v>0.44444444444444442</v>
      </c>
      <c r="AV18" s="32">
        <v>15</v>
      </c>
      <c r="AW18" s="53">
        <f t="shared" si="29"/>
        <v>0.83333333333333337</v>
      </c>
      <c r="AX18" s="32">
        <v>12</v>
      </c>
      <c r="AY18" s="53">
        <f t="shared" si="30"/>
        <v>0.66666666666666663</v>
      </c>
      <c r="AZ18" s="33">
        <v>0</v>
      </c>
      <c r="BA18" s="44"/>
      <c r="BB18" s="43"/>
      <c r="BC18" s="27" t="s">
        <v>17</v>
      </c>
      <c r="BD18" s="32">
        <v>5</v>
      </c>
      <c r="BE18" s="26"/>
      <c r="BF18" s="26"/>
      <c r="BG18" s="30">
        <v>18</v>
      </c>
      <c r="BH18" s="30">
        <v>18</v>
      </c>
      <c r="BI18" s="94">
        <f>SUM(BH18/BG18)</f>
        <v>1</v>
      </c>
      <c r="BJ18" s="98" t="s">
        <v>17</v>
      </c>
      <c r="BK18" s="112">
        <f t="shared" si="32"/>
        <v>35</v>
      </c>
      <c r="BL18" s="26"/>
      <c r="BM18" s="26"/>
      <c r="BN18" s="42">
        <v>12</v>
      </c>
      <c r="BO18" s="32">
        <v>5</v>
      </c>
      <c r="BP18" s="93"/>
      <c r="BQ18" s="93"/>
    </row>
    <row r="19" spans="1:69" s="23" customFormat="1" ht="15.75" customHeight="1" x14ac:dyDescent="0.35">
      <c r="A19" s="162"/>
      <c r="B19" s="163"/>
      <c r="C19" s="40"/>
      <c r="D19" s="41"/>
      <c r="E19" s="41"/>
      <c r="F19" s="41"/>
      <c r="G19" s="41"/>
      <c r="H19" s="144"/>
      <c r="I19" s="137"/>
      <c r="J19" s="24"/>
      <c r="K19" s="24"/>
      <c r="L19" s="132"/>
      <c r="M19" s="133"/>
      <c r="N19" s="133"/>
      <c r="O19" s="132"/>
      <c r="P19" s="132"/>
      <c r="Q19" s="99"/>
      <c r="R19" s="176"/>
      <c r="S19" s="24"/>
      <c r="T19" s="24"/>
      <c r="U19" s="134"/>
      <c r="V19" s="101"/>
      <c r="W19" s="101"/>
      <c r="X19" s="109"/>
      <c r="Y19" s="24"/>
      <c r="Z19" s="24"/>
      <c r="AA19" s="132"/>
      <c r="AB19" s="132"/>
      <c r="AC19" s="49"/>
      <c r="AD19" s="49"/>
      <c r="AE19" s="47"/>
      <c r="AF19" s="46"/>
      <c r="AG19" s="39"/>
      <c r="AH19" s="38"/>
      <c r="AI19" s="39"/>
      <c r="AJ19" s="38"/>
      <c r="AK19" s="39"/>
      <c r="AL19" s="38"/>
      <c r="AM19" s="39"/>
      <c r="AN19" s="38"/>
      <c r="AO19" s="26"/>
      <c r="AP19" s="49"/>
      <c r="AQ19" s="26"/>
      <c r="AR19" s="38"/>
      <c r="AS19" s="26"/>
      <c r="AT19" s="38"/>
      <c r="AU19" s="26"/>
      <c r="AV19" s="38"/>
      <c r="AW19" s="26"/>
      <c r="AX19" s="38"/>
      <c r="AY19" s="45"/>
      <c r="AZ19" s="44"/>
      <c r="BA19" s="43"/>
      <c r="BB19" s="87"/>
      <c r="BC19" s="26"/>
      <c r="BD19" s="26"/>
      <c r="BE19" s="26"/>
      <c r="BF19" s="49"/>
      <c r="BG19" s="49"/>
      <c r="BH19" s="103"/>
      <c r="BI19" s="104"/>
      <c r="BJ19" s="45"/>
      <c r="BK19" s="26"/>
      <c r="BL19" s="26"/>
      <c r="BM19" s="26"/>
      <c r="BN19" s="26"/>
      <c r="BO19" s="93"/>
      <c r="BP19" s="93"/>
      <c r="BQ19" s="105"/>
    </row>
    <row r="20" spans="1:69" s="23" customFormat="1" ht="15.75" customHeight="1" x14ac:dyDescent="0.35">
      <c r="A20" s="156" t="s">
        <v>114</v>
      </c>
      <c r="B20" s="161" t="s">
        <v>118</v>
      </c>
      <c r="C20" s="32" t="s">
        <v>121</v>
      </c>
      <c r="D20" s="30">
        <v>32</v>
      </c>
      <c r="E20" s="30">
        <v>1</v>
      </c>
      <c r="F20" s="30">
        <f>D20-E20</f>
        <v>31</v>
      </c>
      <c r="G20" s="30">
        <v>9</v>
      </c>
      <c r="H20" s="34">
        <f>G20/F20</f>
        <v>0.29032258064516131</v>
      </c>
      <c r="I20" s="96">
        <f>VLOOKUP(H20,$J$5:$K$16,2,TRUE)</f>
        <v>4</v>
      </c>
      <c r="J20" s="24"/>
      <c r="K20" s="24"/>
      <c r="L20" s="35">
        <v>0</v>
      </c>
      <c r="M20" s="36">
        <v>6</v>
      </c>
      <c r="N20" s="36">
        <v>6</v>
      </c>
      <c r="O20" s="35">
        <v>5</v>
      </c>
      <c r="P20" s="35">
        <v>31</v>
      </c>
      <c r="Q20" s="34">
        <f t="shared" si="35"/>
        <v>0.16129032258064516</v>
      </c>
      <c r="R20" s="96">
        <f>VLOOKUP(Q20,$S$5:$T$16,2,TRUE)</f>
        <v>20</v>
      </c>
      <c r="S20" s="24"/>
      <c r="T20" s="24"/>
      <c r="U20" s="73">
        <v>24</v>
      </c>
      <c r="V20" s="71">
        <v>6</v>
      </c>
      <c r="W20" s="71">
        <v>143.66</v>
      </c>
      <c r="X20" s="90">
        <f>VLOOKUP(W20,$Y$5:$Z$9,2,TRUE)</f>
        <v>0</v>
      </c>
      <c r="Y20" s="24"/>
      <c r="Z20" s="24"/>
      <c r="AA20" s="35">
        <v>7</v>
      </c>
      <c r="AB20" s="35">
        <v>3</v>
      </c>
      <c r="AC20" s="53">
        <f>SUM(AB20/AA20)</f>
        <v>0.42857142857142855</v>
      </c>
      <c r="AD20" s="89">
        <f t="shared" ref="AD20:AD27" si="37">VLOOKUP(AC20,$AE$5:$AF$15,2,TRUE)</f>
        <v>30</v>
      </c>
      <c r="AE20" s="24"/>
      <c r="AF20" s="24"/>
      <c r="AG20" s="36">
        <v>8</v>
      </c>
      <c r="AH20" s="35">
        <v>7</v>
      </c>
      <c r="AI20" s="34">
        <f>SUM(AH20/AG20)</f>
        <v>0.875</v>
      </c>
      <c r="AJ20" s="35">
        <v>5</v>
      </c>
      <c r="AK20" s="34">
        <f>SUM(AJ20/AG20)</f>
        <v>0.625</v>
      </c>
      <c r="AL20" s="35">
        <v>7</v>
      </c>
      <c r="AM20" s="34">
        <f>SUM(AL20/AG20)</f>
        <v>0.875</v>
      </c>
      <c r="AN20" s="35">
        <v>4</v>
      </c>
      <c r="AO20" s="34">
        <f>SUM(AN20/AG20)</f>
        <v>0.5</v>
      </c>
      <c r="AP20" s="49"/>
      <c r="AQ20" s="110">
        <v>8</v>
      </c>
      <c r="AR20" s="35">
        <v>8</v>
      </c>
      <c r="AS20" s="34">
        <f>SUM(AR20/AQ20)</f>
        <v>1</v>
      </c>
      <c r="AT20" s="35">
        <v>6</v>
      </c>
      <c r="AU20" s="34">
        <f>SUM(AT20/AQ20)</f>
        <v>0.75</v>
      </c>
      <c r="AV20" s="35">
        <v>7</v>
      </c>
      <c r="AW20" s="34">
        <f>SUM(AV20/AQ20)</f>
        <v>0.875</v>
      </c>
      <c r="AX20" s="35">
        <v>4</v>
      </c>
      <c r="AY20" s="34">
        <f>SUM(AX20/AQ20)</f>
        <v>0.5</v>
      </c>
      <c r="AZ20" s="33">
        <v>1</v>
      </c>
      <c r="BA20" s="43"/>
      <c r="BB20" s="87"/>
      <c r="BC20" s="32" t="s">
        <v>18</v>
      </c>
      <c r="BD20" s="32">
        <v>0</v>
      </c>
      <c r="BE20" s="26"/>
      <c r="BF20" s="49"/>
      <c r="BG20" s="30">
        <v>29</v>
      </c>
      <c r="BH20" s="141">
        <v>29</v>
      </c>
      <c r="BI20" s="28">
        <f>SUM(BH20/BG20)</f>
        <v>1</v>
      </c>
      <c r="BJ20" s="91" t="s">
        <v>17</v>
      </c>
      <c r="BK20" s="33">
        <f t="shared" si="32"/>
        <v>35</v>
      </c>
      <c r="BL20" s="26"/>
      <c r="BM20" s="135"/>
      <c r="BN20" s="32">
        <v>12</v>
      </c>
      <c r="BO20" s="139">
        <v>5</v>
      </c>
      <c r="BP20" s="93"/>
      <c r="BQ20" s="105"/>
    </row>
    <row r="21" spans="1:69" s="23" customFormat="1" ht="15.75" customHeight="1" x14ac:dyDescent="0.35">
      <c r="A21" s="164"/>
      <c r="B21" s="165"/>
      <c r="C21" s="40"/>
      <c r="D21" s="41"/>
      <c r="E21" s="41"/>
      <c r="F21" s="41"/>
      <c r="G21" s="41"/>
      <c r="H21" s="38"/>
      <c r="I21" s="137"/>
      <c r="J21" s="24"/>
      <c r="K21" s="24"/>
      <c r="L21" s="22"/>
      <c r="M21" s="22"/>
      <c r="N21" s="22"/>
      <c r="O21" s="22"/>
      <c r="P21" s="22"/>
      <c r="Q21" s="177"/>
      <c r="R21" s="22"/>
      <c r="S21" s="24"/>
      <c r="T21" s="24"/>
      <c r="W21" s="178"/>
      <c r="Y21" s="24"/>
      <c r="Z21" s="24"/>
      <c r="AA21" s="22"/>
      <c r="AB21" s="22"/>
      <c r="AE21" s="24"/>
      <c r="AF21" s="24"/>
      <c r="AO21" s="26"/>
      <c r="AZ21" s="44"/>
      <c r="BA21" s="43"/>
      <c r="BD21" s="26"/>
      <c r="BE21" s="26"/>
      <c r="BK21" s="26"/>
      <c r="BL21" s="26"/>
      <c r="BM21" s="135"/>
      <c r="BO21" s="93"/>
      <c r="BP21" s="93"/>
      <c r="BQ21" s="24"/>
    </row>
    <row r="22" spans="1:69" s="23" customFormat="1" ht="18" customHeight="1" x14ac:dyDescent="0.35">
      <c r="A22" s="166" t="s">
        <v>4</v>
      </c>
      <c r="B22" s="167" t="s">
        <v>45</v>
      </c>
      <c r="C22" s="32" t="s">
        <v>19</v>
      </c>
      <c r="D22" s="32">
        <v>217</v>
      </c>
      <c r="E22" s="29">
        <v>0</v>
      </c>
      <c r="F22" s="30">
        <f>D22-E22</f>
        <v>217</v>
      </c>
      <c r="G22" s="30">
        <v>17</v>
      </c>
      <c r="H22" s="34">
        <f>G22/F22</f>
        <v>7.8341013824884786E-2</v>
      </c>
      <c r="I22" s="96">
        <f>VLOOKUP(H22,$J$5:$K$16,2,TRUE)</f>
        <v>0</v>
      </c>
      <c r="J22" s="18"/>
      <c r="K22" s="18"/>
      <c r="L22" s="35">
        <v>0</v>
      </c>
      <c r="M22" s="36">
        <v>149</v>
      </c>
      <c r="N22" s="36">
        <v>144</v>
      </c>
      <c r="O22" s="35">
        <v>1</v>
      </c>
      <c r="P22" s="35">
        <v>216</v>
      </c>
      <c r="Q22" s="34">
        <f>SUM(L22+O22)/(M22+P22-N22)</f>
        <v>4.5248868778280547E-3</v>
      </c>
      <c r="R22" s="96">
        <f>VLOOKUP(Q22,$S$5:$T$16,2,TRUE)</f>
        <v>0</v>
      </c>
      <c r="S22" s="17"/>
      <c r="T22" s="17"/>
      <c r="U22" s="10">
        <v>19</v>
      </c>
      <c r="V22" s="71">
        <v>7</v>
      </c>
      <c r="W22" s="71">
        <v>142</v>
      </c>
      <c r="X22" s="90">
        <f>VLOOKUP(W22,$Y$5:$Z$9,2,TRUE)</f>
        <v>0</v>
      </c>
      <c r="Y22" s="24"/>
      <c r="Z22" s="24"/>
      <c r="AA22" s="35">
        <v>20</v>
      </c>
      <c r="AB22" s="35">
        <v>4</v>
      </c>
      <c r="AC22" s="53">
        <f>SUM(AB22/AA22)</f>
        <v>0.2</v>
      </c>
      <c r="AD22" s="89">
        <f t="shared" si="37"/>
        <v>40</v>
      </c>
      <c r="AE22" s="24"/>
      <c r="AF22" s="24"/>
      <c r="AG22" s="32">
        <v>15</v>
      </c>
      <c r="AH22" s="29">
        <v>15</v>
      </c>
      <c r="AI22" s="53">
        <f>SUM(AH22/AG22)</f>
        <v>1</v>
      </c>
      <c r="AJ22" s="29">
        <v>14</v>
      </c>
      <c r="AK22" s="53">
        <f>SUM(AJ22/AG22)</f>
        <v>0.93333333333333335</v>
      </c>
      <c r="AL22" s="29">
        <v>14</v>
      </c>
      <c r="AM22" s="53">
        <f>SUM(AL22/AG22)</f>
        <v>0.93333333333333335</v>
      </c>
      <c r="AN22" s="29">
        <v>14</v>
      </c>
      <c r="AO22" s="53">
        <f>SUM(AN22/AG22)</f>
        <v>0.93333333333333335</v>
      </c>
      <c r="AP22" s="24"/>
      <c r="AQ22" s="37">
        <v>15</v>
      </c>
      <c r="AR22" s="32">
        <v>15</v>
      </c>
      <c r="AS22" s="53">
        <f>SUM(AR22/AQ22)</f>
        <v>1</v>
      </c>
      <c r="AT22" s="32">
        <v>14</v>
      </c>
      <c r="AU22" s="53">
        <f>SUM(AT22/AQ22)</f>
        <v>0.93333333333333335</v>
      </c>
      <c r="AV22" s="32">
        <v>14</v>
      </c>
      <c r="AW22" s="53">
        <f>SUM(AV22/AQ22)</f>
        <v>0.93333333333333335</v>
      </c>
      <c r="AX22" s="32">
        <v>14</v>
      </c>
      <c r="AY22" s="53">
        <f>SUM(AX22/AQ22)</f>
        <v>0.93333333333333335</v>
      </c>
      <c r="AZ22" s="33">
        <v>1</v>
      </c>
      <c r="BA22" s="44"/>
      <c r="BB22" s="43"/>
      <c r="BC22" s="27" t="s">
        <v>17</v>
      </c>
      <c r="BD22" s="32">
        <v>5</v>
      </c>
      <c r="BE22" s="44"/>
      <c r="BF22" s="43"/>
      <c r="BG22" s="30" t="s">
        <v>44</v>
      </c>
      <c r="BH22" s="29" t="s">
        <v>44</v>
      </c>
      <c r="BI22" s="28" t="s">
        <v>44</v>
      </c>
      <c r="BJ22" s="91" t="s">
        <v>44</v>
      </c>
      <c r="BK22" s="33" t="s">
        <v>44</v>
      </c>
      <c r="BL22" s="26"/>
      <c r="BN22" s="27">
        <v>6</v>
      </c>
      <c r="BO22" s="32">
        <v>2</v>
      </c>
      <c r="BP22" s="93"/>
      <c r="BQ22" s="93"/>
    </row>
    <row r="23" spans="1:69" s="23" customFormat="1" ht="15.75" customHeight="1" x14ac:dyDescent="0.35">
      <c r="A23" s="168"/>
      <c r="B23" s="22"/>
      <c r="C23" s="26"/>
      <c r="H23" s="138"/>
      <c r="I23" s="137"/>
      <c r="J23" s="18"/>
      <c r="K23" s="18"/>
      <c r="L23" s="22"/>
      <c r="M23" s="22"/>
      <c r="N23" s="22"/>
      <c r="O23" s="22"/>
      <c r="P23" s="22"/>
      <c r="Q23" s="177"/>
      <c r="R23" s="22"/>
      <c r="S23" s="17"/>
      <c r="T23" s="17"/>
      <c r="Y23" s="24"/>
      <c r="Z23" s="24"/>
      <c r="AA23" s="22"/>
      <c r="AB23" s="22"/>
      <c r="AE23" s="24"/>
      <c r="AF23" s="24"/>
      <c r="AP23" s="24"/>
      <c r="AQ23" s="124"/>
      <c r="AR23" s="124"/>
      <c r="AS23" s="124"/>
      <c r="AT23" s="124"/>
      <c r="AU23" s="124"/>
      <c r="AV23" s="124"/>
      <c r="AW23" s="124"/>
      <c r="AX23" s="124"/>
      <c r="AY23" s="124"/>
      <c r="AZ23" s="125"/>
      <c r="BA23" s="44"/>
      <c r="BB23" s="43"/>
      <c r="BE23" s="24"/>
      <c r="BF23" s="24"/>
      <c r="BG23" s="100"/>
      <c r="BH23" s="100"/>
      <c r="BI23" s="123"/>
      <c r="BJ23" s="100"/>
      <c r="BK23" s="100"/>
      <c r="BL23" s="26"/>
      <c r="BM23" s="26"/>
      <c r="BN23" s="39"/>
      <c r="BO23" s="24"/>
      <c r="BP23" s="24"/>
      <c r="BQ23" s="24"/>
    </row>
    <row r="24" spans="1:69" s="23" customFormat="1" ht="15.75" customHeight="1" x14ac:dyDescent="0.35">
      <c r="A24" s="169" t="s">
        <v>119</v>
      </c>
      <c r="B24" s="157" t="s">
        <v>122</v>
      </c>
      <c r="C24" s="33" t="s">
        <v>120</v>
      </c>
      <c r="D24" s="33">
        <v>119</v>
      </c>
      <c r="E24" s="33">
        <v>0</v>
      </c>
      <c r="F24" s="33">
        <f>D24-E24</f>
        <v>119</v>
      </c>
      <c r="G24" s="33">
        <v>71</v>
      </c>
      <c r="H24" s="145">
        <f>G24/F24</f>
        <v>0.59663865546218486</v>
      </c>
      <c r="I24" s="96">
        <f>VLOOKUP(H24,$J$5:$K$16,2,TRUE)</f>
        <v>10</v>
      </c>
      <c r="J24" s="18"/>
      <c r="K24" s="18"/>
      <c r="L24" s="110">
        <v>0</v>
      </c>
      <c r="M24" s="110">
        <v>46</v>
      </c>
      <c r="N24" s="110">
        <v>37</v>
      </c>
      <c r="O24" s="110">
        <v>4</v>
      </c>
      <c r="P24" s="110">
        <v>118</v>
      </c>
      <c r="Q24" s="34">
        <f>SUM(L24+O24)/(M24+P24-N24)</f>
        <v>3.1496062992125984E-2</v>
      </c>
      <c r="R24" s="96">
        <f>VLOOKUP(Q24,$S$5:$T$16,2,TRUE)</f>
        <v>0</v>
      </c>
      <c r="S24" s="17"/>
      <c r="T24" s="17"/>
      <c r="U24" s="150" t="s">
        <v>44</v>
      </c>
      <c r="V24" s="150" t="s">
        <v>44</v>
      </c>
      <c r="W24" s="150" t="s">
        <v>44</v>
      </c>
      <c r="X24" s="150" t="s">
        <v>44</v>
      </c>
      <c r="Y24" s="24"/>
      <c r="Z24" s="24"/>
      <c r="AA24" s="33">
        <v>55</v>
      </c>
      <c r="AB24" s="33">
        <v>26</v>
      </c>
      <c r="AC24" s="53">
        <f>SUM(AB24/AA24)</f>
        <v>0.47272727272727272</v>
      </c>
      <c r="AD24" s="89">
        <f t="shared" si="37"/>
        <v>30</v>
      </c>
      <c r="AE24" s="24"/>
      <c r="AF24" s="24"/>
      <c r="AG24" s="30" t="s">
        <v>44</v>
      </c>
      <c r="AH24" s="29" t="s">
        <v>44</v>
      </c>
      <c r="AI24" s="28" t="s">
        <v>44</v>
      </c>
      <c r="AJ24" s="91" t="s">
        <v>44</v>
      </c>
      <c r="AK24" s="30" t="s">
        <v>44</v>
      </c>
      <c r="AL24" s="29" t="s">
        <v>44</v>
      </c>
      <c r="AM24" s="28" t="s">
        <v>44</v>
      </c>
      <c r="AN24" s="91" t="s">
        <v>44</v>
      </c>
      <c r="AO24" s="91" t="s">
        <v>44</v>
      </c>
      <c r="AP24" s="140"/>
      <c r="AQ24" s="30" t="s">
        <v>44</v>
      </c>
      <c r="AR24" s="29" t="s">
        <v>44</v>
      </c>
      <c r="AS24" s="28" t="s">
        <v>44</v>
      </c>
      <c r="AT24" s="91" t="s">
        <v>44</v>
      </c>
      <c r="AU24" s="30" t="s">
        <v>44</v>
      </c>
      <c r="AV24" s="29" t="s">
        <v>44</v>
      </c>
      <c r="AW24" s="28" t="s">
        <v>44</v>
      </c>
      <c r="AX24" s="91" t="s">
        <v>44</v>
      </c>
      <c r="AY24" s="91" t="s">
        <v>44</v>
      </c>
      <c r="AZ24" s="91" t="s">
        <v>44</v>
      </c>
      <c r="BA24" s="24"/>
      <c r="BB24" s="24"/>
      <c r="BC24" s="32" t="s">
        <v>17</v>
      </c>
      <c r="BD24" s="32">
        <v>5</v>
      </c>
      <c r="BE24" s="24"/>
      <c r="BF24" s="24"/>
      <c r="BG24" s="30" t="s">
        <v>44</v>
      </c>
      <c r="BH24" s="29" t="s">
        <v>44</v>
      </c>
      <c r="BI24" s="28" t="s">
        <v>44</v>
      </c>
      <c r="BJ24" s="91" t="s">
        <v>44</v>
      </c>
      <c r="BK24" s="33" t="s">
        <v>44</v>
      </c>
      <c r="BL24" s="26"/>
      <c r="BM24" s="26"/>
      <c r="BN24" s="37">
        <v>12</v>
      </c>
      <c r="BO24" s="92">
        <v>0.05</v>
      </c>
      <c r="BP24" s="24"/>
      <c r="BQ24" s="24"/>
    </row>
    <row r="25" spans="1:69" s="23" customFormat="1" ht="15.75" customHeight="1" x14ac:dyDescent="0.3">
      <c r="A25" s="168"/>
      <c r="B25" s="22"/>
      <c r="J25" s="24"/>
      <c r="K25" s="24"/>
      <c r="L25" s="22"/>
      <c r="M25" s="22"/>
      <c r="N25" s="22"/>
      <c r="O25" s="22"/>
      <c r="P25" s="22"/>
      <c r="Q25" s="22"/>
      <c r="R25" s="22"/>
      <c r="S25" s="17"/>
      <c r="T25" s="17"/>
      <c r="U25" s="26"/>
      <c r="V25" s="26"/>
      <c r="W25" s="26"/>
      <c r="X25" s="26"/>
      <c r="Y25" s="24"/>
      <c r="Z25" s="24"/>
      <c r="AA25" s="132"/>
      <c r="AB25" s="132"/>
      <c r="AC25" s="49"/>
      <c r="AD25" s="38"/>
      <c r="AE25" s="24" t="s">
        <v>126</v>
      </c>
      <c r="AF25" s="24"/>
      <c r="AG25" s="26"/>
      <c r="AH25" s="26"/>
      <c r="AI25" s="26"/>
      <c r="AJ25" s="26"/>
      <c r="AK25" s="26"/>
      <c r="AL25" s="26"/>
      <c r="AM25" s="26"/>
      <c r="AN25" s="26"/>
      <c r="AO25" s="26"/>
      <c r="AP25" s="24"/>
      <c r="BA25" s="24"/>
      <c r="BB25" s="24"/>
      <c r="BE25" s="24"/>
      <c r="BF25" s="24"/>
      <c r="BL25" s="26"/>
      <c r="BM25" s="26"/>
      <c r="BP25" s="24"/>
      <c r="BQ25" s="24"/>
    </row>
    <row r="26" spans="1:69" s="23" customFormat="1" ht="15.75" customHeight="1" x14ac:dyDescent="0.35">
      <c r="A26" s="169" t="s">
        <v>123</v>
      </c>
      <c r="B26" s="158" t="s">
        <v>143</v>
      </c>
      <c r="C26" s="33" t="s">
        <v>124</v>
      </c>
      <c r="D26" s="33">
        <v>90</v>
      </c>
      <c r="E26" s="33">
        <v>0</v>
      </c>
      <c r="F26" s="33">
        <f>D26-E26</f>
        <v>90</v>
      </c>
      <c r="G26" s="33">
        <v>34</v>
      </c>
      <c r="H26" s="145">
        <f>G26/F26</f>
        <v>0.37777777777777777</v>
      </c>
      <c r="I26" s="96">
        <f>VLOOKUP(H26,$J$5:$K$16,2,TRUE)</f>
        <v>6</v>
      </c>
      <c r="J26" s="24"/>
      <c r="K26" s="24"/>
      <c r="L26" s="33">
        <v>0</v>
      </c>
      <c r="M26" s="33">
        <v>61</v>
      </c>
      <c r="N26" s="33">
        <v>17</v>
      </c>
      <c r="O26" s="33">
        <v>4</v>
      </c>
      <c r="P26" s="33">
        <v>88</v>
      </c>
      <c r="Q26" s="34">
        <f>SUM(L26+O26)/(M26+P26-N26)</f>
        <v>3.0303030303030304E-2</v>
      </c>
      <c r="R26" s="96">
        <f>VLOOKUP(Q26,$S$5:$T$16,2,TRUE)</f>
        <v>0</v>
      </c>
      <c r="S26" s="24"/>
      <c r="T26" s="24"/>
      <c r="U26" s="150" t="s">
        <v>44</v>
      </c>
      <c r="V26" s="150" t="s">
        <v>44</v>
      </c>
      <c r="W26" s="150" t="s">
        <v>44</v>
      </c>
      <c r="X26" s="150" t="s">
        <v>44</v>
      </c>
      <c r="Y26" s="24"/>
      <c r="Z26" s="24"/>
      <c r="AA26" s="33">
        <v>53</v>
      </c>
      <c r="AB26" s="33">
        <v>5</v>
      </c>
      <c r="AC26" s="53">
        <f>SUM(AB26/AA26)</f>
        <v>9.4339622641509441E-2</v>
      </c>
      <c r="AD26" s="89">
        <f t="shared" si="37"/>
        <v>50</v>
      </c>
      <c r="AE26" s="24"/>
      <c r="AF26" s="24"/>
      <c r="AG26" s="30" t="s">
        <v>44</v>
      </c>
      <c r="AH26" s="29" t="s">
        <v>44</v>
      </c>
      <c r="AI26" s="28" t="s">
        <v>44</v>
      </c>
      <c r="AJ26" s="91" t="s">
        <v>44</v>
      </c>
      <c r="AK26" s="30" t="s">
        <v>44</v>
      </c>
      <c r="AL26" s="29" t="s">
        <v>44</v>
      </c>
      <c r="AM26" s="28" t="s">
        <v>44</v>
      </c>
      <c r="AN26" s="91" t="s">
        <v>44</v>
      </c>
      <c r="AO26" s="91" t="s">
        <v>44</v>
      </c>
      <c r="AP26" s="24"/>
      <c r="AQ26" s="30" t="s">
        <v>44</v>
      </c>
      <c r="AR26" s="29" t="s">
        <v>44</v>
      </c>
      <c r="AS26" s="28" t="s">
        <v>44</v>
      </c>
      <c r="AT26" s="91" t="s">
        <v>44</v>
      </c>
      <c r="AU26" s="30" t="s">
        <v>44</v>
      </c>
      <c r="AV26" s="29" t="s">
        <v>44</v>
      </c>
      <c r="AW26" s="28" t="s">
        <v>44</v>
      </c>
      <c r="AX26" s="91" t="s">
        <v>44</v>
      </c>
      <c r="AY26" s="91" t="s">
        <v>44</v>
      </c>
      <c r="AZ26" s="91" t="s">
        <v>44</v>
      </c>
      <c r="BA26" s="17"/>
      <c r="BB26" s="17"/>
      <c r="BC26" s="32" t="s">
        <v>18</v>
      </c>
      <c r="BD26" s="32">
        <v>0</v>
      </c>
      <c r="BE26" s="24"/>
      <c r="BF26" s="24"/>
      <c r="BG26" s="32">
        <v>43</v>
      </c>
      <c r="BH26" s="32">
        <v>42</v>
      </c>
      <c r="BI26" s="28">
        <f>SUM(BH26/BG26)</f>
        <v>0.97674418604651159</v>
      </c>
      <c r="BJ26" s="32" t="s">
        <v>18</v>
      </c>
      <c r="BK26" s="33">
        <f t="shared" si="32"/>
        <v>30</v>
      </c>
      <c r="BL26" s="26"/>
      <c r="BM26" s="26"/>
      <c r="BN26" s="32">
        <v>0</v>
      </c>
      <c r="BO26" s="136">
        <v>0</v>
      </c>
      <c r="BP26" s="24"/>
      <c r="BQ26" s="24"/>
    </row>
    <row r="27" spans="1:69" s="23" customFormat="1" ht="15.75" customHeight="1" x14ac:dyDescent="0.35">
      <c r="A27" s="170" t="s">
        <v>125</v>
      </c>
      <c r="B27" s="171" t="s">
        <v>142</v>
      </c>
      <c r="C27" s="33" t="s">
        <v>124</v>
      </c>
      <c r="D27" s="146">
        <v>90</v>
      </c>
      <c r="E27" s="146">
        <v>0</v>
      </c>
      <c r="F27" s="33">
        <f>D27-E27</f>
        <v>90</v>
      </c>
      <c r="G27" s="146">
        <v>62</v>
      </c>
      <c r="H27" s="145">
        <f>G27/F27</f>
        <v>0.68888888888888888</v>
      </c>
      <c r="I27" s="96">
        <f>VLOOKUP(H27,$J$5:$K$16,2,TRUE)</f>
        <v>12</v>
      </c>
      <c r="J27" s="25"/>
      <c r="K27" s="25"/>
      <c r="L27" s="146">
        <v>0</v>
      </c>
      <c r="M27" s="146">
        <v>23</v>
      </c>
      <c r="N27" s="146">
        <v>23</v>
      </c>
      <c r="O27" s="146">
        <v>10</v>
      </c>
      <c r="P27" s="146">
        <v>57</v>
      </c>
      <c r="Q27" s="34">
        <f>SUM(L27+O27)/(M27+P27-N27)</f>
        <v>0.17543859649122806</v>
      </c>
      <c r="R27" s="96">
        <f>VLOOKUP(Q27,$S$5:$T$16,2,TRUE)</f>
        <v>20</v>
      </c>
      <c r="S27" s="24"/>
      <c r="T27" s="24"/>
      <c r="U27" s="150" t="s">
        <v>44</v>
      </c>
      <c r="V27" s="150" t="s">
        <v>44</v>
      </c>
      <c r="W27" s="150" t="s">
        <v>44</v>
      </c>
      <c r="X27" s="150" t="s">
        <v>44</v>
      </c>
      <c r="Y27" s="18"/>
      <c r="Z27" s="18"/>
      <c r="AA27" s="35">
        <v>88</v>
      </c>
      <c r="AB27" s="35">
        <v>8</v>
      </c>
      <c r="AC27" s="53">
        <f>SUM(AB27/AA27)</f>
        <v>9.0909090909090912E-2</v>
      </c>
      <c r="AD27" s="89">
        <f t="shared" si="37"/>
        <v>50</v>
      </c>
      <c r="AE27" s="18"/>
      <c r="AF27" s="18"/>
      <c r="AG27" s="30" t="s">
        <v>44</v>
      </c>
      <c r="AH27" s="29" t="s">
        <v>44</v>
      </c>
      <c r="AI27" s="28" t="s">
        <v>44</v>
      </c>
      <c r="AJ27" s="91" t="s">
        <v>44</v>
      </c>
      <c r="AK27" s="30" t="s">
        <v>44</v>
      </c>
      <c r="AL27" s="29" t="s">
        <v>44</v>
      </c>
      <c r="AM27" s="28" t="s">
        <v>44</v>
      </c>
      <c r="AN27" s="91" t="s">
        <v>44</v>
      </c>
      <c r="AO27" s="91" t="s">
        <v>44</v>
      </c>
      <c r="AP27" s="24"/>
      <c r="AQ27" s="30" t="s">
        <v>44</v>
      </c>
      <c r="AR27" s="29" t="s">
        <v>44</v>
      </c>
      <c r="AS27" s="28" t="s">
        <v>44</v>
      </c>
      <c r="AT27" s="91" t="s">
        <v>44</v>
      </c>
      <c r="AU27" s="30" t="s">
        <v>44</v>
      </c>
      <c r="AV27" s="29" t="s">
        <v>44</v>
      </c>
      <c r="AW27" s="28" t="s">
        <v>44</v>
      </c>
      <c r="AX27" s="91" t="s">
        <v>44</v>
      </c>
      <c r="AY27" s="91" t="s">
        <v>44</v>
      </c>
      <c r="AZ27" s="91" t="s">
        <v>44</v>
      </c>
      <c r="BA27" s="17"/>
      <c r="BB27" s="17"/>
      <c r="BC27" s="32" t="s">
        <v>17</v>
      </c>
      <c r="BD27" s="32">
        <v>5</v>
      </c>
      <c r="BE27" s="44"/>
      <c r="BF27" s="43"/>
      <c r="BG27" s="32">
        <v>12</v>
      </c>
      <c r="BH27" s="32">
        <v>11</v>
      </c>
      <c r="BI27" s="28">
        <f>SUM(BH27/BG27)</f>
        <v>0.91666666666666663</v>
      </c>
      <c r="BJ27" s="32" t="s">
        <v>18</v>
      </c>
      <c r="BK27" s="112">
        <f t="shared" si="32"/>
        <v>30</v>
      </c>
      <c r="BL27" s="26"/>
      <c r="BM27" s="26"/>
      <c r="BN27" s="32">
        <v>12</v>
      </c>
      <c r="BO27" s="136">
        <v>5</v>
      </c>
      <c r="BP27" s="24"/>
      <c r="BQ27" s="24"/>
    </row>
    <row r="28" spans="1:69" s="23" customFormat="1" ht="15.75" customHeight="1" x14ac:dyDescent="0.35">
      <c r="A28" s="147"/>
      <c r="B28" s="21"/>
      <c r="C28" s="15"/>
      <c r="D28" s="18"/>
      <c r="E28" s="19"/>
      <c r="F28" s="19"/>
      <c r="G28" s="20"/>
      <c r="H28" s="18"/>
      <c r="I28" s="18"/>
      <c r="J28" s="18"/>
      <c r="K28" s="18"/>
      <c r="L28" s="17"/>
      <c r="M28" s="18"/>
      <c r="N28" s="18"/>
      <c r="O28" s="17"/>
      <c r="P28" s="19"/>
      <c r="Q28" s="18"/>
      <c r="R28" s="18"/>
      <c r="S28" s="17"/>
      <c r="T28" s="17"/>
      <c r="U28" s="19"/>
      <c r="V28" s="19"/>
      <c r="W28" s="19"/>
      <c r="X28" s="18"/>
      <c r="Y28" s="18"/>
      <c r="Z28" s="18"/>
      <c r="AA28" s="148"/>
      <c r="AB28" s="149"/>
      <c r="AC28" s="19"/>
      <c r="AD28" s="102"/>
      <c r="AE28" s="18"/>
      <c r="AF28" s="18"/>
      <c r="AG28" s="26"/>
      <c r="AH28" s="100"/>
      <c r="AI28" s="38"/>
      <c r="AJ28" s="100"/>
      <c r="AK28" s="38"/>
      <c r="AL28" s="100"/>
      <c r="AM28" s="38"/>
      <c r="AN28" s="100"/>
      <c r="AO28" s="38"/>
      <c r="AP28" s="24"/>
      <c r="AQ28" s="26"/>
      <c r="AR28" s="26"/>
      <c r="AS28" s="38"/>
      <c r="AT28" s="26"/>
      <c r="AU28" s="38"/>
      <c r="AV28" s="26"/>
      <c r="AW28" s="38"/>
      <c r="AX28" s="26"/>
      <c r="AY28" s="38"/>
      <c r="AZ28" s="26"/>
      <c r="BA28" s="17"/>
      <c r="BB28" s="17"/>
      <c r="BC28" s="87"/>
      <c r="BD28" s="26"/>
      <c r="BE28" s="44"/>
      <c r="BF28" s="43"/>
      <c r="BG28" s="49"/>
      <c r="BH28" s="100"/>
      <c r="BI28" s="103"/>
      <c r="BJ28" s="104"/>
      <c r="BK28" s="26"/>
      <c r="BL28" s="17"/>
      <c r="BM28" s="17"/>
      <c r="BN28" s="87"/>
      <c r="BO28" s="26"/>
      <c r="BP28" s="17"/>
      <c r="BQ28" s="17"/>
    </row>
    <row r="29" spans="1:69" s="23" customFormat="1" ht="15.75" customHeight="1" x14ac:dyDescent="0.3">
      <c r="A29" s="21"/>
      <c r="B29" s="21"/>
      <c r="C29" s="15"/>
      <c r="D29" s="18"/>
      <c r="E29" s="19"/>
      <c r="F29" s="19"/>
      <c r="G29" s="20"/>
      <c r="H29" s="18"/>
      <c r="I29" s="18"/>
      <c r="J29" s="18"/>
      <c r="K29" s="18"/>
      <c r="L29" s="17"/>
      <c r="M29" s="18"/>
      <c r="N29" s="18"/>
      <c r="O29" s="17"/>
      <c r="P29" s="19"/>
      <c r="Q29" s="18"/>
      <c r="R29" s="18"/>
      <c r="S29" s="17"/>
      <c r="T29" s="17"/>
      <c r="U29" s="19"/>
      <c r="V29" s="19"/>
      <c r="W29" s="19"/>
      <c r="X29" s="18"/>
      <c r="Y29" s="18"/>
      <c r="Z29" s="18"/>
      <c r="AA29" s="20"/>
      <c r="AB29" s="19"/>
      <c r="AC29" s="19"/>
      <c r="AD29" s="22"/>
      <c r="AE29" s="18"/>
      <c r="AF29" s="18"/>
      <c r="AG29" s="16"/>
      <c r="AH29" s="17"/>
      <c r="AI29" s="16"/>
      <c r="AJ29" s="17"/>
      <c r="AK29" s="17"/>
      <c r="AL29" s="17"/>
      <c r="AM29" s="17"/>
      <c r="AN29" s="17"/>
      <c r="AO29" s="17"/>
      <c r="AP29" s="17"/>
      <c r="AQ29" s="17"/>
      <c r="AR29" s="14"/>
      <c r="AS29" s="14"/>
      <c r="AT29" s="14"/>
      <c r="AU29" s="14"/>
      <c r="AV29" s="14"/>
      <c r="AW29" s="14"/>
      <c r="AX29" s="14"/>
      <c r="AY29" s="14"/>
      <c r="AZ29" s="17"/>
      <c r="BA29" s="24"/>
      <c r="BB29" s="24"/>
      <c r="BC29" s="17"/>
      <c r="BD29" s="17"/>
      <c r="BE29" s="17"/>
      <c r="BF29" s="17"/>
      <c r="BG29" s="17"/>
      <c r="BH29" s="17"/>
      <c r="BI29" s="17"/>
      <c r="BJ29" s="17"/>
      <c r="BK29" s="17"/>
      <c r="BL29" s="17"/>
      <c r="BM29" s="17"/>
      <c r="BN29" s="17"/>
      <c r="BO29" s="17"/>
      <c r="BP29" s="17"/>
      <c r="BQ29" s="17"/>
    </row>
    <row r="30" spans="1:69" x14ac:dyDescent="0.3">
      <c r="Y30" s="24"/>
      <c r="Z30" s="24"/>
      <c r="BA30" s="24"/>
      <c r="BB30" s="24"/>
    </row>
    <row r="31" spans="1:69" ht="14.5" x14ac:dyDescent="0.35">
      <c r="A31" s="106"/>
      <c r="B31" s="23"/>
      <c r="C31" s="26"/>
      <c r="D31" s="26"/>
      <c r="E31" s="100"/>
      <c r="F31" s="49"/>
      <c r="G31" s="49"/>
      <c r="H31" s="99"/>
      <c r="I31" s="102"/>
      <c r="L31" s="100"/>
      <c r="M31" s="39"/>
      <c r="N31" s="39"/>
      <c r="O31" s="49"/>
      <c r="P31" s="100"/>
      <c r="Q31" s="38"/>
      <c r="R31" s="102"/>
      <c r="U31" s="107"/>
      <c r="V31" s="101"/>
      <c r="W31" s="108"/>
      <c r="X31" s="109"/>
      <c r="Y31" s="24"/>
      <c r="Z31" s="24"/>
      <c r="AE31" s="24"/>
      <c r="AF31" s="24"/>
      <c r="BA31" s="24"/>
      <c r="BB31" s="24"/>
    </row>
    <row r="32" spans="1:69" ht="14.5" x14ac:dyDescent="0.35">
      <c r="A32" s="106"/>
      <c r="B32" s="23"/>
      <c r="C32" s="26"/>
      <c r="D32" s="26"/>
      <c r="E32" s="100"/>
      <c r="F32" s="49"/>
      <c r="G32" s="49"/>
      <c r="H32" s="99"/>
      <c r="I32" s="102"/>
      <c r="L32" s="100"/>
      <c r="M32" s="39"/>
      <c r="N32" s="39"/>
      <c r="O32" s="49"/>
      <c r="P32" s="100"/>
      <c r="Q32" s="38"/>
      <c r="R32" s="102"/>
      <c r="U32" s="107"/>
      <c r="V32" s="101"/>
      <c r="W32" s="108"/>
      <c r="X32" s="109"/>
      <c r="Y32" s="25"/>
      <c r="Z32" s="25"/>
      <c r="AA32" s="49"/>
      <c r="AB32" s="49"/>
      <c r="AC32" s="38"/>
      <c r="AE32" s="24"/>
      <c r="AF32" s="24"/>
      <c r="BL32" s="26"/>
      <c r="BM32" s="26"/>
      <c r="BP32" s="24"/>
      <c r="BQ32" s="24"/>
    </row>
    <row r="33" spans="1:69" x14ac:dyDescent="0.3">
      <c r="A33" s="22"/>
      <c r="B33" s="22"/>
      <c r="C33" s="22"/>
      <c r="D33" s="22"/>
      <c r="E33" s="22"/>
      <c r="F33" s="22"/>
      <c r="G33" s="22"/>
      <c r="H33" s="22"/>
      <c r="I33" s="22"/>
      <c r="L33" s="22"/>
      <c r="M33" s="22"/>
      <c r="N33" s="22"/>
      <c r="O33" s="22"/>
      <c r="P33" s="22"/>
      <c r="Q33" s="22"/>
      <c r="R33" s="22"/>
      <c r="U33" s="22"/>
      <c r="V33" s="22"/>
      <c r="W33" s="22"/>
      <c r="X33" s="22"/>
      <c r="AA33" s="49"/>
      <c r="AB33" s="49"/>
      <c r="AC33" s="38"/>
      <c r="AE33" s="25"/>
      <c r="AF33" s="25"/>
      <c r="AG33" s="26"/>
      <c r="AH33" s="100"/>
      <c r="AI33" s="38"/>
      <c r="AJ33" s="100"/>
      <c r="AK33" s="38"/>
      <c r="AL33" s="100"/>
      <c r="AM33" s="38"/>
      <c r="AN33" s="100"/>
      <c r="AO33" s="38"/>
      <c r="AP33" s="24"/>
      <c r="AQ33" s="26"/>
      <c r="AR33" s="26"/>
      <c r="AS33" s="38"/>
      <c r="AT33" s="26"/>
      <c r="AU33" s="38"/>
      <c r="AV33" s="26"/>
      <c r="AW33" s="38"/>
      <c r="AX33" s="26"/>
      <c r="AY33" s="38"/>
      <c r="AZ33" s="26"/>
      <c r="BC33" s="87"/>
      <c r="BD33" s="26"/>
      <c r="BE33" s="24"/>
      <c r="BF33" s="24"/>
      <c r="BG33" s="49"/>
      <c r="BH33" s="100"/>
      <c r="BI33" s="103"/>
      <c r="BJ33" s="104"/>
      <c r="BK33" s="26"/>
      <c r="BL33" s="26"/>
      <c r="BM33" s="26"/>
      <c r="BN33" s="87"/>
      <c r="BO33" s="26"/>
      <c r="BP33" s="24"/>
      <c r="BQ33" s="24"/>
    </row>
    <row r="34" spans="1:69" s="23" customFormat="1" ht="15.75" customHeight="1" x14ac:dyDescent="0.3">
      <c r="A34" s="21"/>
      <c r="B34" s="21"/>
      <c r="C34" s="15"/>
      <c r="D34" s="18"/>
      <c r="E34" s="19"/>
      <c r="F34" s="19"/>
      <c r="G34" s="20"/>
      <c r="H34" s="18"/>
      <c r="I34" s="18"/>
      <c r="J34" s="18"/>
      <c r="K34" s="18"/>
      <c r="L34" s="17"/>
      <c r="M34" s="18"/>
      <c r="N34" s="18"/>
      <c r="O34" s="17"/>
      <c r="P34" s="19"/>
      <c r="Q34" s="18"/>
      <c r="R34" s="18"/>
      <c r="S34" s="17"/>
      <c r="T34" s="17"/>
      <c r="U34" s="19"/>
      <c r="V34" s="19"/>
      <c r="W34" s="19"/>
      <c r="X34" s="18"/>
      <c r="Y34" s="18"/>
      <c r="Z34" s="18"/>
      <c r="AA34" s="22"/>
      <c r="AB34" s="22"/>
      <c r="AC34" s="22"/>
      <c r="AD34" s="18"/>
      <c r="AE34" s="18"/>
      <c r="AF34" s="18"/>
      <c r="AG34" s="26"/>
      <c r="AH34" s="100"/>
      <c r="AI34" s="38"/>
      <c r="AJ34" s="100"/>
      <c r="AK34" s="38"/>
      <c r="AL34" s="100"/>
      <c r="AM34" s="38"/>
      <c r="AN34" s="100"/>
      <c r="AO34" s="38"/>
      <c r="AP34" s="24"/>
      <c r="AQ34" s="26"/>
      <c r="AR34" s="26"/>
      <c r="AS34" s="38"/>
      <c r="AT34" s="26"/>
      <c r="AU34" s="38"/>
      <c r="AV34" s="26"/>
      <c r="AW34" s="38"/>
      <c r="AX34" s="26"/>
      <c r="AY34" s="38"/>
      <c r="AZ34" s="26"/>
      <c r="BA34" s="17"/>
      <c r="BB34" s="17"/>
      <c r="BC34" s="87"/>
      <c r="BD34" s="26"/>
      <c r="BE34" s="24"/>
      <c r="BF34" s="24"/>
      <c r="BG34" s="49"/>
      <c r="BH34" s="100"/>
      <c r="BI34" s="103"/>
      <c r="BJ34" s="104"/>
      <c r="BK34" s="26"/>
      <c r="BL34" s="26"/>
      <c r="BM34" s="26"/>
      <c r="BN34" s="87"/>
      <c r="BO34" s="26"/>
      <c r="BP34" s="24"/>
      <c r="BQ34" s="24"/>
    </row>
    <row r="35" spans="1:69" s="23" customFormat="1" ht="15.75" customHeight="1" x14ac:dyDescent="0.3">
      <c r="A35" s="21"/>
      <c r="B35" s="21"/>
      <c r="C35" s="15"/>
      <c r="D35" s="18"/>
      <c r="E35" s="19"/>
      <c r="F35" s="19"/>
      <c r="G35" s="20"/>
      <c r="H35" s="18"/>
      <c r="I35" s="18"/>
      <c r="J35" s="18"/>
      <c r="K35" s="18"/>
      <c r="L35" s="17"/>
      <c r="M35" s="18"/>
      <c r="N35" s="18"/>
      <c r="O35" s="17"/>
      <c r="P35" s="19"/>
      <c r="Q35" s="18"/>
      <c r="R35" s="18"/>
      <c r="S35" s="17"/>
      <c r="T35" s="17"/>
      <c r="U35" s="19"/>
      <c r="V35" s="19"/>
      <c r="W35" s="19"/>
      <c r="X35" s="18"/>
      <c r="Y35" s="18"/>
      <c r="Z35" s="18"/>
      <c r="AA35" s="20"/>
      <c r="AB35" s="19"/>
      <c r="AC35" s="19"/>
      <c r="AD35" s="18"/>
      <c r="AE35" s="18"/>
      <c r="AF35" s="18"/>
      <c r="AG35" s="22"/>
      <c r="AH35" s="22"/>
      <c r="AI35" s="22"/>
      <c r="AJ35" s="22"/>
      <c r="AK35" s="22"/>
      <c r="AL35" s="22"/>
      <c r="AM35" s="22"/>
      <c r="AN35" s="22"/>
      <c r="AO35" s="22"/>
      <c r="AP35" s="24"/>
      <c r="AQ35" s="22"/>
      <c r="AR35" s="22"/>
      <c r="AS35" s="22"/>
      <c r="AT35" s="22"/>
      <c r="AU35" s="22"/>
      <c r="AV35" s="22"/>
      <c r="AW35" s="22"/>
      <c r="AX35" s="22"/>
      <c r="AY35" s="22"/>
      <c r="AZ35" s="22"/>
      <c r="BA35" s="17"/>
      <c r="BB35" s="17"/>
      <c r="BC35" s="22"/>
      <c r="BD35" s="22"/>
      <c r="BE35" s="24"/>
      <c r="BF35" s="24"/>
      <c r="BG35" s="22"/>
      <c r="BH35" s="22"/>
      <c r="BI35" s="22"/>
      <c r="BJ35" s="22"/>
      <c r="BK35" s="22"/>
      <c r="BL35" s="17"/>
      <c r="BM35" s="17"/>
      <c r="BN35" s="22"/>
      <c r="BO35" s="22"/>
      <c r="BP35" s="17"/>
      <c r="BQ35" s="17"/>
    </row>
    <row r="36" spans="1:69" s="22" customFormat="1" x14ac:dyDescent="0.3">
      <c r="A36" s="21"/>
      <c r="B36" s="21"/>
      <c r="C36" s="15"/>
      <c r="D36" s="18"/>
      <c r="E36" s="19"/>
      <c r="F36" s="19"/>
      <c r="G36" s="20"/>
      <c r="H36" s="18"/>
      <c r="I36" s="18"/>
      <c r="J36" s="18"/>
      <c r="K36" s="18"/>
      <c r="L36" s="17"/>
      <c r="M36" s="18"/>
      <c r="N36" s="18"/>
      <c r="O36" s="17"/>
      <c r="P36" s="19"/>
      <c r="Q36" s="18"/>
      <c r="R36" s="18"/>
      <c r="S36" s="17"/>
      <c r="T36" s="17"/>
      <c r="U36" s="19"/>
      <c r="V36" s="19"/>
      <c r="W36" s="19"/>
      <c r="X36" s="18"/>
      <c r="Y36" s="18"/>
      <c r="Z36" s="18"/>
      <c r="AA36" s="20"/>
      <c r="AB36" s="19"/>
      <c r="AC36" s="19"/>
      <c r="AD36" s="18"/>
      <c r="AE36" s="18"/>
      <c r="AF36" s="18"/>
      <c r="AG36" s="16"/>
      <c r="AH36" s="17"/>
      <c r="AI36" s="16"/>
      <c r="AJ36" s="17"/>
      <c r="AK36" s="17"/>
      <c r="AL36" s="17"/>
      <c r="AM36" s="17"/>
      <c r="AN36" s="17"/>
      <c r="AO36" s="17"/>
      <c r="AP36" s="17"/>
      <c r="AQ36" s="17"/>
      <c r="AR36" s="14"/>
      <c r="AS36" s="14"/>
      <c r="AT36" s="14"/>
      <c r="AU36" s="14"/>
      <c r="AV36" s="14"/>
      <c r="AW36" s="14"/>
      <c r="AX36" s="14"/>
      <c r="AY36" s="14"/>
      <c r="AZ36" s="17"/>
      <c r="BA36" s="17"/>
      <c r="BB36" s="17"/>
      <c r="BC36" s="17"/>
      <c r="BD36" s="17"/>
      <c r="BE36" s="17"/>
      <c r="BF36" s="17"/>
      <c r="BG36" s="17"/>
      <c r="BH36" s="17"/>
      <c r="BI36" s="17"/>
      <c r="BJ36" s="17"/>
      <c r="BK36" s="17"/>
      <c r="BL36" s="17"/>
      <c r="BM36" s="17"/>
      <c r="BN36" s="17"/>
      <c r="BO36" s="17"/>
      <c r="BP36" s="17"/>
      <c r="BQ36" s="17"/>
    </row>
  </sheetData>
  <mergeCells count="12">
    <mergeCell ref="BN1:BO2"/>
    <mergeCell ref="A1:C2"/>
    <mergeCell ref="D1:I2"/>
    <mergeCell ref="L1:R2"/>
    <mergeCell ref="U1:X2"/>
    <mergeCell ref="AA1:AD2"/>
    <mergeCell ref="J2:K2"/>
    <mergeCell ref="AG2:AO2"/>
    <mergeCell ref="AQ2:AZ2"/>
    <mergeCell ref="AG1:AZ1"/>
    <mergeCell ref="BC1:BD2"/>
    <mergeCell ref="BG1:BK2"/>
  </mergeCells>
  <phoneticPr fontId="31" type="noConversion"/>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709f33-b5c5-43ef-a96d-a36afee865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4E153506300748B75C3F5AE11D8C39" ma:contentTypeVersion="16" ma:contentTypeDescription="Create a new document." ma:contentTypeScope="" ma:versionID="1207484404e33979c3b25e4a738113c0">
  <xsd:schema xmlns:xsd="http://www.w3.org/2001/XMLSchema" xmlns:xs="http://www.w3.org/2001/XMLSchema" xmlns:p="http://schemas.microsoft.com/office/2006/metadata/properties" xmlns:ns2="c0709f33-b5c5-43ef-a96d-a36afee8655f" targetNamespace="http://schemas.microsoft.com/office/2006/metadata/properties" ma:root="true" ma:fieldsID="480d2fbaaf0c40016560b88bd25920cf" ns2:_="">
    <xsd:import namespace="c0709f33-b5c5-43ef-a96d-a36afee865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09f33-b5c5-43ef-a96d-a36afee865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05beffa-4d2e-4b1c-9b1a-64bb9b96fae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12418-96A2-44B3-942F-85A7628F6D80}">
  <ds:schemaRefs>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c0709f33-b5c5-43ef-a96d-a36afee8655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0F54033-63C4-45F3-BBD2-7F9D6A8EF16D}">
  <ds:schemaRefs>
    <ds:schemaRef ds:uri="http://schemas.microsoft.com/sharepoint/v3/contenttype/forms"/>
  </ds:schemaRefs>
</ds:datastoreItem>
</file>

<file path=customXml/itemProps3.xml><?xml version="1.0" encoding="utf-8"?>
<ds:datastoreItem xmlns:ds="http://schemas.openxmlformats.org/officeDocument/2006/customXml" ds:itemID="{FEEB6790-EBB5-4FC2-889B-4BD40E2F2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09f33-b5c5-43ef-a96d-a36afee865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 25 Scorecard</vt:lpstr>
      <vt:lpstr>Data Back Up</vt:lpstr>
      <vt:lpstr>'FY 25 Scorecard'!Print_Area</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Thorpe</dc:creator>
  <cp:lastModifiedBy>Kyle Kerns2</cp:lastModifiedBy>
  <cp:lastPrinted>2024-08-14T21:25:59Z</cp:lastPrinted>
  <dcterms:created xsi:type="dcterms:W3CDTF">2019-07-31T22:01:28Z</dcterms:created>
  <dcterms:modified xsi:type="dcterms:W3CDTF">2025-12-01T17:56:52Z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0x0101006C4E153506300748B75C3F5AE11D8C39</vt:lpwstr>
  </property>
  <property fmtid="{D5CDD505-2E9C-101B-9397-08002B2CF9AE}" pid="3" name="MediaServiceImageTags">
    <vt:lpwstr/>
  </property>
</Properties>
</file>